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mln_nouseikyoku03_1\関東農政局6\0600経営・事業支援部\0625経営支援課\000検討中フォルダ\技術ライン\0_R4募集関係\01_農地利用効率化(R4当初)\準備中\各県あて\"/>
    </mc:Choice>
  </mc:AlternateContent>
  <xr:revisionPtr revIDLastSave="0" documentId="13_ncr:101_{3D1518E0-D628-4265-AAC9-F1C0010BC4CA}" xr6:coauthVersionLast="47" xr6:coauthVersionMax="47" xr10:uidLastSave="{00000000-0000-0000-0000-000000000000}"/>
  <bookViews>
    <workbookView xWindow="-120" yWindow="-120" windowWidth="20730" windowHeight="11160" xr2:uid="{00000000-000D-0000-FFFF-FFFF00000000}"/>
  </bookViews>
  <sheets>
    <sheet name="付加価値額計画" sheetId="2" r:id="rId1"/>
    <sheet name="農業原価" sheetId="3" r:id="rId2"/>
    <sheet name="一般管理費" sheetId="4" r:id="rId3"/>
    <sheet name="販売計画" sheetId="6" r:id="rId4"/>
    <sheet name="雑収入明細" sheetId="7" r:id="rId5"/>
  </sheets>
  <externalReferences>
    <externalReference r:id="rId6"/>
  </externalReferences>
  <definedNames>
    <definedName name="_xlnm.Print_Area" localSheetId="2">一般管理費!$A$1:$N$38</definedName>
    <definedName name="_xlnm.Print_Area" localSheetId="4">雑収入明細!$A$1:$M$21</definedName>
    <definedName name="_xlnm.Print_Area" localSheetId="1">農業原価!$A$1:$N$42</definedName>
    <definedName name="_xlnm.Print_Area" localSheetId="3">販売計画!$A$1:$P$41</definedName>
    <definedName name="_xlnm.Print_Area" localSheetId="0">付加価値額計画!$A$1:$P$42</definedName>
    <definedName name="管轄局">[1]Sheet1!$B$3:$B$11</definedName>
    <definedName name="政策目的">[1]Sheet1!$G$3:$G$5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 i="4" l="1"/>
  <c r="H34" i="6" l="1"/>
  <c r="H35" i="6" s="1"/>
  <c r="H31" i="6"/>
  <c r="H28" i="6"/>
  <c r="H25" i="6"/>
  <c r="H39" i="6" s="1"/>
  <c r="R22" i="6" l="1"/>
  <c r="H21" i="6"/>
  <c r="H40" i="6" s="1"/>
  <c r="K26" i="4" l="1"/>
  <c r="L26" i="4" s="1"/>
  <c r="M31" i="4"/>
  <c r="M29" i="4"/>
  <c r="M25" i="4"/>
  <c r="M21" i="4"/>
  <c r="M20" i="4"/>
  <c r="M16" i="4"/>
  <c r="M14" i="4"/>
  <c r="M12" i="4"/>
  <c r="M10" i="4"/>
  <c r="M9" i="4"/>
  <c r="M34" i="3"/>
  <c r="M31" i="3"/>
  <c r="M30" i="3"/>
  <c r="M29" i="3"/>
  <c r="M28" i="3"/>
  <c r="M27" i="3"/>
  <c r="M26" i="3"/>
  <c r="M25" i="3"/>
  <c r="M24" i="3"/>
  <c r="M21" i="3"/>
  <c r="M17" i="3"/>
  <c r="M16" i="3"/>
  <c r="O36" i="2"/>
  <c r="O34" i="2"/>
  <c r="O29" i="2"/>
  <c r="O28" i="2"/>
  <c r="O27" i="2"/>
  <c r="O24" i="2"/>
  <c r="O23" i="2"/>
  <c r="O21" i="2"/>
  <c r="O18" i="2"/>
  <c r="O17" i="2"/>
  <c r="O15" i="2"/>
  <c r="O14" i="2"/>
  <c r="O13" i="2"/>
  <c r="O12" i="2"/>
  <c r="M18" i="4"/>
  <c r="M15" i="4"/>
  <c r="H27" i="4"/>
  <c r="J33" i="2" s="1"/>
  <c r="O26" i="2"/>
  <c r="K16" i="2"/>
  <c r="O16" i="2" s="1"/>
  <c r="K11" i="2"/>
  <c r="J15" i="3"/>
  <c r="H41" i="4"/>
  <c r="M35" i="3"/>
  <c r="I20" i="3" l="1"/>
  <c r="I33" i="3"/>
  <c r="I8" i="4"/>
  <c r="K10" i="2"/>
  <c r="J8" i="4"/>
  <c r="J41" i="4"/>
  <c r="M19" i="4"/>
  <c r="J27" i="4"/>
  <c r="L33" i="2" s="1"/>
  <c r="J33" i="3"/>
  <c r="M22" i="3"/>
  <c r="M23" i="3"/>
  <c r="I41" i="4"/>
  <c r="M11" i="3"/>
  <c r="M11" i="4"/>
  <c r="I27" i="4"/>
  <c r="M23" i="4"/>
  <c r="M15" i="3"/>
  <c r="M24" i="4"/>
  <c r="H8" i="4"/>
  <c r="M22" i="4"/>
  <c r="M26" i="4"/>
  <c r="M12" i="3"/>
  <c r="M19" i="3"/>
  <c r="K33" i="2"/>
  <c r="M18" i="3"/>
  <c r="M13" i="3"/>
  <c r="M10" i="3"/>
  <c r="I14" i="3"/>
  <c r="H17" i="7"/>
  <c r="H14" i="7"/>
  <c r="H10" i="7"/>
  <c r="H6" i="7" s="1"/>
  <c r="F34" i="6"/>
  <c r="F31" i="6"/>
  <c r="F28" i="6"/>
  <c r="F25" i="6"/>
  <c r="F39" i="6" s="1"/>
  <c r="G8" i="4"/>
  <c r="K14" i="3"/>
  <c r="J20" i="3"/>
  <c r="L32" i="2" s="1"/>
  <c r="J14" i="3"/>
  <c r="H33" i="3"/>
  <c r="H20" i="3"/>
  <c r="J32" i="2" s="1"/>
  <c r="K32" i="2" s="1"/>
  <c r="H14" i="3"/>
  <c r="I9" i="3" l="1"/>
  <c r="I8" i="3" s="1"/>
  <c r="K27" i="4"/>
  <c r="M33" i="2" s="1"/>
  <c r="K41" i="4"/>
  <c r="K8" i="4"/>
  <c r="L14" i="3"/>
  <c r="M14" i="3" s="1"/>
  <c r="K31" i="2"/>
  <c r="L33" i="3"/>
  <c r="M13" i="4"/>
  <c r="M30" i="4"/>
  <c r="K33" i="3"/>
  <c r="F35" i="6"/>
  <c r="M28" i="4"/>
  <c r="L20" i="3"/>
  <c r="M20" i="3" s="1"/>
  <c r="F40" i="6"/>
  <c r="M17" i="4"/>
  <c r="L41" i="4"/>
  <c r="K20" i="3"/>
  <c r="J9" i="3"/>
  <c r="J8" i="3" s="1"/>
  <c r="H9" i="3"/>
  <c r="H8" i="3" s="1"/>
  <c r="N32" i="2" l="1"/>
  <c r="O32" i="2" s="1"/>
  <c r="M33" i="3"/>
  <c r="L9" i="3"/>
  <c r="L8" i="3" s="1"/>
  <c r="M32" i="3"/>
  <c r="L27" i="4"/>
  <c r="K20" i="2"/>
  <c r="L8" i="4"/>
  <c r="O25" i="2" s="1"/>
  <c r="N33" i="2"/>
  <c r="O33" i="2" s="1"/>
  <c r="M27" i="4"/>
  <c r="K9" i="3"/>
  <c r="K8" i="3" s="1"/>
  <c r="M32" i="2"/>
  <c r="I32" i="2"/>
  <c r="I26" i="2"/>
  <c r="I25" i="2"/>
  <c r="I22" i="2"/>
  <c r="I16" i="2"/>
  <c r="I13" i="2"/>
  <c r="I11" i="2"/>
  <c r="M9" i="3" l="1"/>
  <c r="K38" i="2"/>
  <c r="K8" i="2"/>
  <c r="M8" i="3"/>
  <c r="O22" i="2"/>
  <c r="J31" i="2"/>
  <c r="L31" i="2"/>
  <c r="M31" i="2"/>
  <c r="N31" i="2"/>
  <c r="I31" i="2"/>
  <c r="I20" i="2"/>
  <c r="I10" i="2"/>
  <c r="O31" i="2" l="1"/>
  <c r="I8" i="2"/>
  <c r="J20" i="2"/>
  <c r="J10" i="2" l="1"/>
  <c r="N20" i="2"/>
  <c r="M20" i="2"/>
  <c r="L20" i="2"/>
  <c r="O20" i="2" l="1"/>
  <c r="K17" i="7"/>
  <c r="J17" i="7"/>
  <c r="I17" i="7"/>
  <c r="G17" i="7"/>
  <c r="L17" i="7" s="1"/>
  <c r="K14" i="7"/>
  <c r="J14" i="7"/>
  <c r="I14" i="7"/>
  <c r="G14" i="7"/>
  <c r="K10" i="7"/>
  <c r="J10" i="7"/>
  <c r="I10" i="7"/>
  <c r="G10" i="7"/>
  <c r="G6" i="7" s="1"/>
  <c r="K6" i="7"/>
  <c r="J6" i="7"/>
  <c r="I6" i="7"/>
  <c r="N34" i="6" l="1"/>
  <c r="L34" i="6"/>
  <c r="J34" i="6"/>
  <c r="D34" i="6"/>
  <c r="N31" i="6"/>
  <c r="L31" i="6"/>
  <c r="J31" i="6"/>
  <c r="D31" i="6"/>
  <c r="N28" i="6"/>
  <c r="L28" i="6"/>
  <c r="J28" i="6"/>
  <c r="D28" i="6"/>
  <c r="P25" i="6"/>
  <c r="P39" i="6" s="1"/>
  <c r="N25" i="6"/>
  <c r="N39" i="6" s="1"/>
  <c r="L25" i="6"/>
  <c r="L39" i="6" s="1"/>
  <c r="J25" i="6"/>
  <c r="J39" i="6" s="1"/>
  <c r="D25" i="6"/>
  <c r="D39" i="6" s="1"/>
  <c r="D18" i="6"/>
  <c r="D20" i="6" s="1"/>
  <c r="D13" i="6"/>
  <c r="D15" i="6" s="1"/>
  <c r="D8" i="6"/>
  <c r="D10" i="6" s="1"/>
  <c r="D35" i="6" l="1"/>
  <c r="J35" i="6"/>
  <c r="J36" i="6" s="1"/>
  <c r="L35" i="6"/>
  <c r="L36" i="6" s="1"/>
  <c r="N35" i="6"/>
  <c r="N36" i="6" s="1"/>
  <c r="N21" i="6"/>
  <c r="L21" i="6"/>
  <c r="J21" i="6"/>
  <c r="J22" i="6" s="1"/>
  <c r="D21" i="6"/>
  <c r="L40" i="6" l="1"/>
  <c r="L22" i="6"/>
  <c r="N40" i="6"/>
  <c r="N22" i="6"/>
  <c r="D40" i="6"/>
  <c r="J40" i="6"/>
  <c r="N41" i="6" l="1"/>
  <c r="N11" i="2"/>
  <c r="J41" i="6"/>
  <c r="L11" i="2"/>
  <c r="L10" i="2" s="1"/>
  <c r="L8" i="2" s="1"/>
  <c r="M11" i="2"/>
  <c r="M10" i="2" s="1"/>
  <c r="M8" i="2" s="1"/>
  <c r="L41" i="6"/>
  <c r="G33" i="3"/>
  <c r="G20" i="3"/>
  <c r="G14" i="3"/>
  <c r="G9" i="3" l="1"/>
  <c r="G8" i="3" s="1"/>
  <c r="N10" i="2"/>
  <c r="O11" i="2"/>
  <c r="O10" i="2" l="1"/>
  <c r="N8" i="2"/>
  <c r="J8" i="2"/>
  <c r="K34" i="4"/>
  <c r="J34" i="4"/>
  <c r="G34" i="4"/>
  <c r="M34" i="4" s="1"/>
  <c r="A8" i="2"/>
  <c r="O8" i="2" l="1"/>
  <c r="L34" i="4"/>
  <c r="M8" i="4"/>
  <c r="G38" i="3"/>
  <c r="L38" i="2" l="1"/>
  <c r="J38" i="2"/>
  <c r="J38" i="3" l="1"/>
  <c r="M38" i="2"/>
  <c r="N38" i="2"/>
  <c r="O38" i="2" s="1"/>
  <c r="K38" i="3" l="1"/>
  <c r="L38" i="3" l="1"/>
  <c r="M3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mieken</author>
    <author>oa</author>
    <author>山之内　講敏</author>
  </authors>
  <commentList>
    <comment ref="I5" authorId="0" shapeId="0" xr:uid="{00000000-0006-0000-0000-000001000000}">
      <text>
        <r>
          <rPr>
            <b/>
            <sz val="9"/>
            <color indexed="81"/>
            <rFont val="MS P ゴシック"/>
            <family val="3"/>
            <charset val="128"/>
          </rPr>
          <t>独立前の法人の農業部門の決算数値から（１１か月分のため、１１で割り１２をかけた数値）</t>
        </r>
      </text>
    </comment>
    <comment ref="O8" authorId="1" shapeId="0" xr:uid="{00000000-0006-0000-0000-000004000000}">
      <text>
        <r>
          <rPr>
            <sz val="9"/>
            <color indexed="81"/>
            <rFont val="MS P ゴシック"/>
            <family val="3"/>
            <charset val="128"/>
          </rPr>
          <t>現状１で拡大率を計算</t>
        </r>
      </text>
    </comment>
    <comment ref="P15" authorId="2" shapeId="0" xr:uid="{A25C899E-1B5B-41BA-8BAD-442EF58DB4E5}">
      <text>
        <r>
          <rPr>
            <b/>
            <sz val="9"/>
            <color indexed="81"/>
            <rFont val="MS P ゴシック"/>
            <family val="3"/>
            <charset val="128"/>
          </rPr>
          <t>　このあたりは、入れる必要はありません。
　将来見込むことも難しいですし、配分ポイントの算出と方針が異なってしまうので。</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mieken</author>
    <author>山之内　講敏</author>
    <author>Administrator</author>
  </authors>
  <commentList>
    <comment ref="G5" authorId="0" shapeId="0" xr:uid="{00000000-0006-0000-0100-000001000000}">
      <text>
        <r>
          <rPr>
            <b/>
            <sz val="9"/>
            <color indexed="81"/>
            <rFont val="MS P ゴシック"/>
            <family val="3"/>
            <charset val="128"/>
          </rPr>
          <t>独立前の法人の農業部門の決算数値から（１１か月分のため、１１で割り１２をかけた数値）</t>
        </r>
      </text>
    </comment>
    <comment ref="H5" authorId="1" shapeId="0" xr:uid="{29184EDB-35A3-44AA-9F94-4D2165BF4808}">
      <text>
        <r>
          <rPr>
            <sz val="9"/>
            <color indexed="81"/>
            <rFont val="MS P ゴシック"/>
            <family val="3"/>
            <charset val="128"/>
          </rPr>
          <t xml:space="preserve">法人は会計年度。現状が２つあるのは、Ｒ２とＲ３
</t>
        </r>
      </text>
    </comment>
    <comment ref="J34" authorId="2" shapeId="0" xr:uid="{00000000-0006-0000-0100-000004000000}">
      <text>
        <r>
          <rPr>
            <b/>
            <sz val="9"/>
            <color indexed="81"/>
            <rFont val="ＭＳ Ｐゴシック"/>
            <family val="3"/>
            <charset val="128"/>
          </rPr>
          <t>前年の期末仕掛品棚卸高を記入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mieken</author>
  </authors>
  <commentList>
    <comment ref="G5" authorId="0" shapeId="0" xr:uid="{00000000-0006-0000-0200-000001000000}">
      <text>
        <r>
          <rPr>
            <b/>
            <sz val="9"/>
            <color indexed="81"/>
            <rFont val="MS P ゴシック"/>
            <family val="3"/>
            <charset val="128"/>
          </rPr>
          <t>独立前の法人の農業部門の決算数値から（１１か月分のため、１１で割り１２をかけた数値）</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東海農政局</author>
    <author>山之内　講敏</author>
  </authors>
  <commentList>
    <comment ref="D4" authorId="0" shapeId="0" xr:uid="{00000000-0006-0000-0300-000001000000}">
      <text>
        <r>
          <rPr>
            <sz val="9"/>
            <color indexed="81"/>
            <rFont val="ＭＳ Ｐゴシック"/>
            <family val="3"/>
            <charset val="128"/>
          </rPr>
          <t>現状は計画承認時点で客観的に把握できる直近の資料を用いて記入する。</t>
        </r>
      </text>
    </comment>
    <comment ref="F4" authorId="0" shapeId="0" xr:uid="{00000000-0006-0000-0300-000002000000}">
      <text>
        <r>
          <rPr>
            <sz val="9"/>
            <color indexed="81"/>
            <rFont val="ＭＳ Ｐゴシック"/>
            <family val="3"/>
            <charset val="128"/>
          </rPr>
          <t>現状は計画承認時点で客観的に把握できる直近の資料を用いて記入する。</t>
        </r>
      </text>
    </comment>
    <comment ref="H4" authorId="0" shapeId="0" xr:uid="{00000000-0006-0000-0300-000003000000}">
      <text>
        <r>
          <rPr>
            <sz val="9"/>
            <color indexed="81"/>
            <rFont val="ＭＳ Ｐゴシック"/>
            <family val="3"/>
            <charset val="128"/>
          </rPr>
          <t>現状は計画承認時点で客観的に把握できる直近の資料を用いて記入する。</t>
        </r>
      </text>
    </comment>
    <comment ref="J4" authorId="0" shapeId="0" xr:uid="{00000000-0006-0000-0300-000004000000}">
      <text>
        <r>
          <rPr>
            <sz val="9"/>
            <color indexed="81"/>
            <rFont val="ＭＳ Ｐゴシック"/>
            <family val="3"/>
            <charset val="128"/>
          </rPr>
          <t>支援計画承認時に30年度の作付面積が判明している場合、１年度目の生産規模は30年度の実績値を用いる。
（例えば、７月末が計画承認の場合、水稲は既に作付が終了しており、経営所得安定対策の営農計画書は提出済のことから、30年度は計画値でなく実績値を用いる）
なお、機械導入前に既に目標達成（売上高の10％以上拡大）が見込まれる場合、「機械導入前に目標達成が見込まることが分かっていたにもかかわらず安易な目標設定をした」と指摘を受ける要因となるため、機械導入後の時点から10％以上の拡大ができることを説明できる目標とする。</t>
        </r>
      </text>
    </comment>
    <comment ref="P4" authorId="0" shapeId="0" xr:uid="{00000000-0006-0000-0300-000005000000}">
      <text>
        <r>
          <rPr>
            <sz val="9"/>
            <color indexed="81"/>
            <rFont val="ＭＳ Ｐゴシック"/>
            <family val="3"/>
            <charset val="128"/>
          </rPr>
          <t>生産規模、単収、販売単価等の根拠を記載する。
必要に応じて参考資料を添付する。</t>
        </r>
      </text>
    </comment>
    <comment ref="P6" authorId="1" shapeId="0" xr:uid="{361EDEA5-142C-4EE5-B0D2-A0D9C5032E6C}">
      <text>
        <r>
          <rPr>
            <sz val="9"/>
            <color indexed="81"/>
            <rFont val="MS P ゴシック"/>
            <family val="3"/>
            <charset val="128"/>
          </rPr>
          <t>成果目標（付加価値額の向上、農産物の価値向上、単収増等）に関係する部分は、特に記載し、内訳を参考資料として整理する。</t>
        </r>
        <r>
          <rPr>
            <b/>
            <sz val="9"/>
            <color indexed="81"/>
            <rFont val="MS P ゴシック"/>
            <family val="3"/>
            <charset val="128"/>
          </rPr>
          <t xml:space="preserve">
</t>
        </r>
      </text>
    </comment>
    <comment ref="B7" authorId="0" shapeId="0" xr:uid="{00000000-0006-0000-0300-000006000000}">
      <text>
        <r>
          <rPr>
            <sz val="9"/>
            <color indexed="81"/>
            <rFont val="ＭＳ Ｐゴシック"/>
            <family val="3"/>
            <charset val="128"/>
          </rPr>
          <t>機械導入による効果がある場合は反映させる（例：ロータリー導入により排水性が向上し、小麦や大豆の単収が向上する）</t>
        </r>
      </text>
    </comment>
    <comment ref="B9" authorId="0" shapeId="0" xr:uid="{00000000-0006-0000-0300-000007000000}">
      <text>
        <r>
          <rPr>
            <sz val="9"/>
            <color indexed="81"/>
            <rFont val="ＭＳ Ｐゴシック"/>
            <family val="3"/>
            <charset val="128"/>
          </rPr>
          <t>機械導入効果がある場合は反映させる（例：コンバイン導入により適期収穫が可能となり、一等級玄米の出荷割合が増加し単価が向上する）</t>
        </r>
      </text>
    </comment>
    <comment ref="N40" authorId="0" shapeId="0" xr:uid="{00000000-0006-0000-0300-000008000000}">
      <text>
        <r>
          <rPr>
            <sz val="9"/>
            <color indexed="81"/>
            <rFont val="ＭＳ Ｐゴシック"/>
            <family val="3"/>
            <charset val="128"/>
          </rPr>
          <t>新規就農者にあっては、青年等就農計画等に記載された年間農業所得目標から換算された売上高又は現状の売上高に1.1を乗じた売上高のうち、いずれか高いものが目標となっていること</t>
        </r>
      </text>
    </comment>
    <comment ref="N41" authorId="0" shapeId="0" xr:uid="{00000000-0006-0000-0300-000009000000}">
      <text>
        <r>
          <rPr>
            <sz val="9"/>
            <color indexed="81"/>
            <rFont val="ＭＳ Ｐゴシック"/>
            <family val="3"/>
            <charset val="128"/>
          </rPr>
          <t>導入する機械等の効果相応分の増加率とする。（単純に10％増の目標とすると、10％相応分の能力の機械等を導入すればよく、過大投資となるのでは、と会計検査で指摘を受けることとなります）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mieken</author>
    <author>山之内　講敏</author>
  </authors>
  <commentList>
    <comment ref="G3" authorId="0" shapeId="0" xr:uid="{00000000-0006-0000-0400-000001000000}">
      <text>
        <r>
          <rPr>
            <b/>
            <sz val="9"/>
            <color indexed="81"/>
            <rFont val="MS P ゴシック"/>
            <family val="3"/>
            <charset val="128"/>
          </rPr>
          <t>独立前の法人の農業部門の決算数値から（１１か月分のため、１１で割り１２をかけた数値）</t>
        </r>
      </text>
    </comment>
    <comment ref="M10" authorId="1" shapeId="0" xr:uid="{D2084F08-DC19-473B-97A4-09260DD3129E}">
      <text>
        <r>
          <rPr>
            <sz val="18"/>
            <color indexed="81"/>
            <rFont val="MS P ゴシック"/>
            <family val="3"/>
            <charset val="128"/>
          </rPr>
          <t>　農外収入は、入れないでください。　
　入れると、かえって目標が高くなってしまいますし、配分ポイントの算出の例では含めないとしているため。</t>
        </r>
        <r>
          <rPr>
            <sz val="9"/>
            <color indexed="81"/>
            <rFont val="MS P ゴシック"/>
            <family val="3"/>
            <charset val="128"/>
          </rPr>
          <t xml:space="preserve">　
</t>
        </r>
      </text>
    </comment>
  </commentList>
</comments>
</file>

<file path=xl/sharedStrings.xml><?xml version="1.0" encoding="utf-8"?>
<sst xmlns="http://schemas.openxmlformats.org/spreadsheetml/2006/main" count="499" uniqueCount="195">
  <si>
    <t>付加価値額の拡大計画</t>
    <rPh sb="0" eb="2">
      <t>フカ</t>
    </rPh>
    <rPh sb="2" eb="5">
      <t>カチガク</t>
    </rPh>
    <rPh sb="6" eb="8">
      <t>カクダイ</t>
    </rPh>
    <rPh sb="8" eb="10">
      <t>ケイカク</t>
    </rPh>
    <phoneticPr fontId="4"/>
  </si>
  <si>
    <t>整備内容</t>
    <rPh sb="0" eb="2">
      <t>セイビ</t>
    </rPh>
    <rPh sb="2" eb="4">
      <t>ナイヨウ</t>
    </rPh>
    <phoneticPr fontId="4"/>
  </si>
  <si>
    <t>対象作物名</t>
    <rPh sb="0" eb="2">
      <t>タイショウ</t>
    </rPh>
    <rPh sb="2" eb="4">
      <t>サクモツ</t>
    </rPh>
    <rPh sb="4" eb="5">
      <t>メイ</t>
    </rPh>
    <phoneticPr fontId="4"/>
  </si>
  <si>
    <t>１年度目</t>
    <rPh sb="1" eb="3">
      <t>ネンド</t>
    </rPh>
    <rPh sb="3" eb="4">
      <t>メ</t>
    </rPh>
    <phoneticPr fontId="4"/>
  </si>
  <si>
    <t>２年度目</t>
    <rPh sb="1" eb="3">
      <t>ネンド</t>
    </rPh>
    <rPh sb="3" eb="4">
      <t>メ</t>
    </rPh>
    <phoneticPr fontId="4"/>
  </si>
  <si>
    <t>目標年度</t>
    <rPh sb="0" eb="2">
      <t>モクヒョウ</t>
    </rPh>
    <rPh sb="2" eb="4">
      <t>ネンド</t>
    </rPh>
    <phoneticPr fontId="4"/>
  </si>
  <si>
    <t>拡大率</t>
    <rPh sb="0" eb="2">
      <t>カクダイ</t>
    </rPh>
    <rPh sb="2" eb="3">
      <t>リツ</t>
    </rPh>
    <phoneticPr fontId="4"/>
  </si>
  <si>
    <t>（％）</t>
    <phoneticPr fontId="4"/>
  </si>
  <si>
    <t>（A）</t>
    <phoneticPr fontId="4"/>
  </si>
  <si>
    <t>（B）</t>
    <phoneticPr fontId="4"/>
  </si>
  <si>
    <t>（C）</t>
    <phoneticPr fontId="4"/>
  </si>
  <si>
    <t>（D）</t>
    <phoneticPr fontId="4"/>
  </si>
  <si>
    <t>（D-A)/（A）*100</t>
    <phoneticPr fontId="4"/>
  </si>
  <si>
    <t xml:space="preserve">②－③＋④ </t>
    <phoneticPr fontId="4"/>
  </si>
  <si>
    <t>②収入総額（円）</t>
    <rPh sb="1" eb="3">
      <t>シュウニュウ</t>
    </rPh>
    <rPh sb="3" eb="5">
      <t>ソウガク</t>
    </rPh>
    <rPh sb="6" eb="7">
      <t>エン</t>
    </rPh>
    <phoneticPr fontId="4"/>
  </si>
  <si>
    <t>販売計画より</t>
    <rPh sb="0" eb="2">
      <t>ハンバイ</t>
    </rPh>
    <rPh sb="2" eb="4">
      <t>ケイカク</t>
    </rPh>
    <phoneticPr fontId="4"/>
  </si>
  <si>
    <t>③費用総額（円）</t>
    <rPh sb="1" eb="3">
      <t>ヒヨウ</t>
    </rPh>
    <rPh sb="3" eb="5">
      <t>ソウガク</t>
    </rPh>
    <rPh sb="6" eb="7">
      <t>エン</t>
    </rPh>
    <phoneticPr fontId="4"/>
  </si>
  <si>
    <t>※必要に応じて項目を追加・修正して下さい</t>
    <rPh sb="1" eb="3">
      <t>ヒツヨウ</t>
    </rPh>
    <rPh sb="4" eb="5">
      <t>オウ</t>
    </rPh>
    <rPh sb="7" eb="9">
      <t>コウモク</t>
    </rPh>
    <rPh sb="10" eb="12">
      <t>ツイカ</t>
    </rPh>
    <rPh sb="13" eb="15">
      <t>シュウセイ</t>
    </rPh>
    <rPh sb="17" eb="18">
      <t>クダ</t>
    </rPh>
    <phoneticPr fontId="4"/>
  </si>
  <si>
    <t>肥料費</t>
    <rPh sb="0" eb="3">
      <t>ヒリョウヒ</t>
    </rPh>
    <phoneticPr fontId="4"/>
  </si>
  <si>
    <t>諸材料費</t>
    <rPh sb="0" eb="1">
      <t>ショ</t>
    </rPh>
    <rPh sb="1" eb="4">
      <t>ザイリョウヒ</t>
    </rPh>
    <phoneticPr fontId="4"/>
  </si>
  <si>
    <t>農具費</t>
    <rPh sb="0" eb="2">
      <t>ノウグ</t>
    </rPh>
    <rPh sb="2" eb="3">
      <t>ヒ</t>
    </rPh>
    <phoneticPr fontId="4"/>
  </si>
  <si>
    <t>修繕費</t>
    <rPh sb="0" eb="3">
      <t>シュウゼンヒ</t>
    </rPh>
    <phoneticPr fontId="4"/>
  </si>
  <si>
    <t>作業用衣料費</t>
    <rPh sb="0" eb="2">
      <t>サギョウ</t>
    </rPh>
    <rPh sb="2" eb="3">
      <t>ヨウ</t>
    </rPh>
    <rPh sb="3" eb="6">
      <t>イリョウヒ</t>
    </rPh>
    <phoneticPr fontId="4"/>
  </si>
  <si>
    <t>農業共済掛金</t>
    <rPh sb="0" eb="2">
      <t>ノウギョウ</t>
    </rPh>
    <rPh sb="2" eb="4">
      <t>キョウサイ</t>
    </rPh>
    <rPh sb="4" eb="6">
      <t>カケキン</t>
    </rPh>
    <phoneticPr fontId="4"/>
  </si>
  <si>
    <t>減価償却費</t>
    <rPh sb="0" eb="2">
      <t>ゲンカ</t>
    </rPh>
    <rPh sb="2" eb="5">
      <t>ショウキャクヒ</t>
    </rPh>
    <phoneticPr fontId="4"/>
  </si>
  <si>
    <t>※減価償却費は自己資金による投資計画を含めて算定する</t>
    <rPh sb="1" eb="3">
      <t>ゲンカ</t>
    </rPh>
    <rPh sb="3" eb="6">
      <t>ショウキャクヒ</t>
    </rPh>
    <rPh sb="7" eb="9">
      <t>ジコ</t>
    </rPh>
    <rPh sb="9" eb="11">
      <t>シキン</t>
    </rPh>
    <rPh sb="14" eb="16">
      <t>トウシ</t>
    </rPh>
    <rPh sb="16" eb="18">
      <t>ケイカク</t>
    </rPh>
    <rPh sb="19" eb="20">
      <t>フク</t>
    </rPh>
    <rPh sb="22" eb="24">
      <t>サンテイ</t>
    </rPh>
    <phoneticPr fontId="4"/>
  </si>
  <si>
    <t>地代・賃借料</t>
    <rPh sb="0" eb="2">
      <t>チダイ</t>
    </rPh>
    <rPh sb="3" eb="6">
      <t>チンシャクリョウ</t>
    </rPh>
    <phoneticPr fontId="4"/>
  </si>
  <si>
    <t>土地改良費</t>
    <rPh sb="0" eb="2">
      <t>トチ</t>
    </rPh>
    <rPh sb="2" eb="5">
      <t>カイリョウヒ</t>
    </rPh>
    <phoneticPr fontId="4"/>
  </si>
  <si>
    <t>作業委託料</t>
    <rPh sb="0" eb="2">
      <t>サギョウ</t>
    </rPh>
    <rPh sb="2" eb="5">
      <t>イタクリョウ</t>
    </rPh>
    <phoneticPr fontId="4"/>
  </si>
  <si>
    <t>その他経費</t>
    <rPh sb="3" eb="5">
      <t>ケイヒ</t>
    </rPh>
    <phoneticPr fontId="4"/>
  </si>
  <si>
    <t>④人件費</t>
    <rPh sb="1" eb="4">
      <t>ジンケンヒ</t>
    </rPh>
    <phoneticPr fontId="4"/>
  </si>
  <si>
    <t>就業者数（人）</t>
    <rPh sb="0" eb="3">
      <t>シュウギョウシャ</t>
    </rPh>
    <rPh sb="3" eb="4">
      <t>スウ</t>
    </rPh>
    <rPh sb="5" eb="6">
      <t>ヒト</t>
    </rPh>
    <phoneticPr fontId="4"/>
  </si>
  <si>
    <t>※就業者1人当たりで目標設定しない場合は空欄</t>
    <rPh sb="1" eb="4">
      <t>シュウギョウシャ</t>
    </rPh>
    <rPh sb="5" eb="6">
      <t>ヒト</t>
    </rPh>
    <rPh sb="6" eb="7">
      <t>ア</t>
    </rPh>
    <phoneticPr fontId="4"/>
  </si>
  <si>
    <t>農業所得（円）</t>
    <rPh sb="0" eb="2">
      <t>ノウギョウ</t>
    </rPh>
    <rPh sb="2" eb="4">
      <t>ショトク</t>
    </rPh>
    <rPh sb="5" eb="6">
      <t>エン</t>
    </rPh>
    <phoneticPr fontId="4"/>
  </si>
  <si>
    <t>②－③</t>
    <phoneticPr fontId="4"/>
  </si>
  <si>
    <t>　　 　常時従事者でない者は、従事日数で人数換算。（240日・人/名）</t>
    <rPh sb="12" eb="13">
      <t>モノ</t>
    </rPh>
    <rPh sb="29" eb="30">
      <t>ニチ</t>
    </rPh>
    <rPh sb="31" eb="32">
      <t>ヒト</t>
    </rPh>
    <rPh sb="33" eb="34">
      <t>メイ</t>
    </rPh>
    <phoneticPr fontId="4"/>
  </si>
  <si>
    <t>種苗費</t>
  </si>
  <si>
    <t>材料費</t>
    <rPh sb="0" eb="3">
      <t>ザイリョウヒ</t>
    </rPh>
    <phoneticPr fontId="3"/>
  </si>
  <si>
    <t>労務費</t>
    <rPh sb="0" eb="3">
      <t>ロウムヒ</t>
    </rPh>
    <phoneticPr fontId="3"/>
  </si>
  <si>
    <t>製造経費</t>
    <rPh sb="0" eb="2">
      <t>セイゾウ</t>
    </rPh>
    <rPh sb="2" eb="4">
      <t>ケイヒ</t>
    </rPh>
    <phoneticPr fontId="3"/>
  </si>
  <si>
    <t>雑給</t>
    <rPh sb="0" eb="2">
      <t>ザツキュウ</t>
    </rPh>
    <phoneticPr fontId="3"/>
  </si>
  <si>
    <t>賞与</t>
    <rPh sb="0" eb="2">
      <t>ショウヨ</t>
    </rPh>
    <phoneticPr fontId="3"/>
  </si>
  <si>
    <t>法定福利費</t>
    <rPh sb="0" eb="2">
      <t>ホウテイ</t>
    </rPh>
    <rPh sb="2" eb="5">
      <t>フクリヒ</t>
    </rPh>
    <phoneticPr fontId="3"/>
  </si>
  <si>
    <t>福利厚生費</t>
    <rPh sb="0" eb="2">
      <t>フクリ</t>
    </rPh>
    <rPh sb="2" eb="5">
      <t>コウセイヒ</t>
    </rPh>
    <phoneticPr fontId="3"/>
  </si>
  <si>
    <t>租税公課</t>
    <rPh sb="0" eb="2">
      <t>ソゼイ</t>
    </rPh>
    <rPh sb="2" eb="4">
      <t>コウカ</t>
    </rPh>
    <phoneticPr fontId="3"/>
  </si>
  <si>
    <t>当期総製造費用</t>
    <rPh sb="0" eb="2">
      <t>トウキ</t>
    </rPh>
    <rPh sb="2" eb="3">
      <t>ソウ</t>
    </rPh>
    <rPh sb="3" eb="5">
      <t>セイゾウ</t>
    </rPh>
    <rPh sb="5" eb="7">
      <t>ヒヨウ</t>
    </rPh>
    <phoneticPr fontId="4"/>
  </si>
  <si>
    <t>販売費・一般管理費</t>
    <rPh sb="0" eb="3">
      <t>ハンバイヒ</t>
    </rPh>
    <rPh sb="4" eb="6">
      <t>イッパン</t>
    </rPh>
    <rPh sb="6" eb="9">
      <t>カンリヒ</t>
    </rPh>
    <phoneticPr fontId="3"/>
  </si>
  <si>
    <t>営業外収益</t>
    <rPh sb="0" eb="3">
      <t>エイギョウガイ</t>
    </rPh>
    <rPh sb="3" eb="5">
      <t>シュウエキ</t>
    </rPh>
    <phoneticPr fontId="3"/>
  </si>
  <si>
    <t>営業収益</t>
    <rPh sb="0" eb="2">
      <t>エイギョウ</t>
    </rPh>
    <rPh sb="2" eb="4">
      <t>シュウエキ</t>
    </rPh>
    <phoneticPr fontId="4"/>
  </si>
  <si>
    <t>農産物売上</t>
    <rPh sb="0" eb="3">
      <t>ノウサンブツ</t>
    </rPh>
    <rPh sb="3" eb="5">
      <t>ウリアゲ</t>
    </rPh>
    <phoneticPr fontId="3"/>
  </si>
  <si>
    <t>作業受託収入</t>
    <rPh sb="0" eb="2">
      <t>サギョウ</t>
    </rPh>
    <rPh sb="2" eb="4">
      <t>ジュタク</t>
    </rPh>
    <rPh sb="4" eb="6">
      <t>シュウニュウ</t>
    </rPh>
    <phoneticPr fontId="3"/>
  </si>
  <si>
    <t>価格補填収入</t>
    <rPh sb="0" eb="2">
      <t>カカク</t>
    </rPh>
    <rPh sb="2" eb="4">
      <t>ホテン</t>
    </rPh>
    <rPh sb="4" eb="6">
      <t>シュウニュウ</t>
    </rPh>
    <phoneticPr fontId="3"/>
  </si>
  <si>
    <t>受取利息</t>
    <rPh sb="0" eb="1">
      <t>ウ</t>
    </rPh>
    <rPh sb="1" eb="2">
      <t>ト</t>
    </rPh>
    <rPh sb="2" eb="4">
      <t>リソク</t>
    </rPh>
    <phoneticPr fontId="3"/>
  </si>
  <si>
    <t>特別利益</t>
    <rPh sb="0" eb="2">
      <t>トクベツ</t>
    </rPh>
    <rPh sb="2" eb="4">
      <t>リエキ</t>
    </rPh>
    <phoneticPr fontId="3"/>
  </si>
  <si>
    <t>備　考
（算出根拠を記入）</t>
    <rPh sb="0" eb="1">
      <t>ソナエ</t>
    </rPh>
    <rPh sb="2" eb="3">
      <t>コウ</t>
    </rPh>
    <rPh sb="5" eb="7">
      <t>サンシュツ</t>
    </rPh>
    <rPh sb="7" eb="9">
      <t>コンキョ</t>
    </rPh>
    <rPh sb="10" eb="12">
      <t>キニュウ</t>
    </rPh>
    <phoneticPr fontId="4"/>
  </si>
  <si>
    <t>営業外費用</t>
    <rPh sb="0" eb="2">
      <t>エイギョウ</t>
    </rPh>
    <rPh sb="2" eb="3">
      <t>ガイ</t>
    </rPh>
    <rPh sb="3" eb="5">
      <t>ヒヨウ</t>
    </rPh>
    <phoneticPr fontId="3"/>
  </si>
  <si>
    <t>営業費用</t>
    <rPh sb="0" eb="2">
      <t>エイギョウ</t>
    </rPh>
    <rPh sb="2" eb="4">
      <t>ヒヨウ</t>
    </rPh>
    <phoneticPr fontId="3"/>
  </si>
  <si>
    <t>特別損失</t>
    <rPh sb="0" eb="2">
      <t>トクベツ</t>
    </rPh>
    <rPh sb="2" eb="4">
      <t>ソンシツ</t>
    </rPh>
    <phoneticPr fontId="3"/>
  </si>
  <si>
    <t>支払利息</t>
    <rPh sb="0" eb="2">
      <t>シハラ</t>
    </rPh>
    <rPh sb="2" eb="4">
      <t>リソク</t>
    </rPh>
    <phoneticPr fontId="3"/>
  </si>
  <si>
    <t>基盤強化準備金繰入</t>
    <rPh sb="0" eb="2">
      <t>キバン</t>
    </rPh>
    <rPh sb="2" eb="4">
      <t>キョウカ</t>
    </rPh>
    <rPh sb="4" eb="7">
      <t>ジュンビキン</t>
    </rPh>
    <rPh sb="7" eb="8">
      <t>ク</t>
    </rPh>
    <rPh sb="8" eb="9">
      <t>イ</t>
    </rPh>
    <phoneticPr fontId="3"/>
  </si>
  <si>
    <t>受取配当金</t>
    <rPh sb="0" eb="2">
      <t>ウケトリ</t>
    </rPh>
    <rPh sb="2" eb="4">
      <t>ハイトウ</t>
    </rPh>
    <rPh sb="4" eb="5">
      <t>キン</t>
    </rPh>
    <phoneticPr fontId="3"/>
  </si>
  <si>
    <t>雑収入</t>
    <rPh sb="0" eb="1">
      <t>ザツ</t>
    </rPh>
    <rPh sb="1" eb="3">
      <t>シュウニュウ</t>
    </rPh>
    <phoneticPr fontId="3"/>
  </si>
  <si>
    <t>基盤強化準備金戻入益</t>
    <rPh sb="0" eb="2">
      <t>キバン</t>
    </rPh>
    <rPh sb="2" eb="4">
      <t>キョウカ</t>
    </rPh>
    <rPh sb="4" eb="7">
      <t>ジュンビキン</t>
    </rPh>
    <rPh sb="7" eb="9">
      <t>レイニュウ</t>
    </rPh>
    <rPh sb="9" eb="10">
      <t>エキ</t>
    </rPh>
    <phoneticPr fontId="3"/>
  </si>
  <si>
    <t>売電収入</t>
    <rPh sb="0" eb="2">
      <t>バイデン</t>
    </rPh>
    <rPh sb="2" eb="4">
      <t>シュウニュウ</t>
    </rPh>
    <phoneticPr fontId="3"/>
  </si>
  <si>
    <t>商品仕入高</t>
    <rPh sb="0" eb="2">
      <t>ショウヒン</t>
    </rPh>
    <rPh sb="2" eb="4">
      <t>シイ</t>
    </rPh>
    <rPh sb="4" eb="5">
      <t>ダカ</t>
    </rPh>
    <phoneticPr fontId="3"/>
  </si>
  <si>
    <t>固定資産圧縮損</t>
    <rPh sb="0" eb="4">
      <t>コテイシサン</t>
    </rPh>
    <rPh sb="4" eb="7">
      <t>アッシュクソン</t>
    </rPh>
    <phoneticPr fontId="3"/>
  </si>
  <si>
    <t>期首棚卸高</t>
    <rPh sb="0" eb="2">
      <t>キシュ</t>
    </rPh>
    <rPh sb="2" eb="4">
      <t>タナオロ</t>
    </rPh>
    <rPh sb="4" eb="5">
      <t>ダカ</t>
    </rPh>
    <phoneticPr fontId="3"/>
  </si>
  <si>
    <t>期末棚卸高</t>
    <rPh sb="0" eb="2">
      <t>キマツ</t>
    </rPh>
    <rPh sb="2" eb="4">
      <t>タナオロ</t>
    </rPh>
    <rPh sb="4" eb="5">
      <t>ダカ</t>
    </rPh>
    <phoneticPr fontId="3"/>
  </si>
  <si>
    <t>当期農業原価</t>
    <rPh sb="0" eb="2">
      <t>トウキ</t>
    </rPh>
    <rPh sb="2" eb="4">
      <t>ノウギョウ</t>
    </rPh>
    <rPh sb="4" eb="6">
      <t>ゲンカ</t>
    </rPh>
    <phoneticPr fontId="4"/>
  </si>
  <si>
    <t>（再掲）</t>
    <rPh sb="1" eb="3">
      <t>サイケイ</t>
    </rPh>
    <phoneticPr fontId="3"/>
  </si>
  <si>
    <t>期首仕掛品棚卸高</t>
    <rPh sb="0" eb="2">
      <t>キシュ</t>
    </rPh>
    <rPh sb="2" eb="5">
      <t>シカカリヒン</t>
    </rPh>
    <rPh sb="5" eb="7">
      <t>タナオロ</t>
    </rPh>
    <rPh sb="7" eb="8">
      <t>タカ</t>
    </rPh>
    <phoneticPr fontId="4"/>
  </si>
  <si>
    <t>期末仕掛品棚卸高</t>
    <rPh sb="0" eb="2">
      <t>キマツ</t>
    </rPh>
    <rPh sb="2" eb="5">
      <t>シカカリヒン</t>
    </rPh>
    <rPh sb="5" eb="7">
      <t>タナオロ</t>
    </rPh>
    <rPh sb="7" eb="8">
      <t>タカ</t>
    </rPh>
    <phoneticPr fontId="4"/>
  </si>
  <si>
    <t>農薬衛生費</t>
    <rPh sb="0" eb="2">
      <t>ノウヤク</t>
    </rPh>
    <rPh sb="2" eb="4">
      <t>エイセイ</t>
    </rPh>
    <rPh sb="4" eb="5">
      <t>ヒ</t>
    </rPh>
    <phoneticPr fontId="4"/>
  </si>
  <si>
    <t>燃料費</t>
    <rPh sb="0" eb="3">
      <t>ネンリョウヒ</t>
    </rPh>
    <phoneticPr fontId="3"/>
  </si>
  <si>
    <t>光熱水道代</t>
    <rPh sb="0" eb="2">
      <t>コウネツ</t>
    </rPh>
    <rPh sb="2" eb="4">
      <t>スイドウ</t>
    </rPh>
    <rPh sb="4" eb="5">
      <t>ダイ</t>
    </rPh>
    <phoneticPr fontId="4"/>
  </si>
  <si>
    <t>当期農業原価計算</t>
    <rPh sb="0" eb="2">
      <t>トウキ</t>
    </rPh>
    <rPh sb="2" eb="4">
      <t>ノウギョウ</t>
    </rPh>
    <rPh sb="4" eb="6">
      <t>ゲンカ</t>
    </rPh>
    <rPh sb="6" eb="8">
      <t>ケイサン</t>
    </rPh>
    <phoneticPr fontId="4"/>
  </si>
  <si>
    <t>販売費及び一般管理費計算</t>
    <rPh sb="0" eb="3">
      <t>ハンバイヒ</t>
    </rPh>
    <rPh sb="3" eb="4">
      <t>オヨ</t>
    </rPh>
    <rPh sb="5" eb="7">
      <t>イッパン</t>
    </rPh>
    <rPh sb="7" eb="10">
      <t>カンリヒ</t>
    </rPh>
    <rPh sb="10" eb="12">
      <t>ケイサン</t>
    </rPh>
    <phoneticPr fontId="4"/>
  </si>
  <si>
    <t>広告宣伝費</t>
    <rPh sb="0" eb="2">
      <t>コウコク</t>
    </rPh>
    <rPh sb="2" eb="5">
      <t>センデンヒ</t>
    </rPh>
    <phoneticPr fontId="4"/>
  </si>
  <si>
    <t>発送配達費</t>
    <rPh sb="0" eb="2">
      <t>ハッソウ</t>
    </rPh>
    <rPh sb="2" eb="4">
      <t>ハイタツ</t>
    </rPh>
    <rPh sb="4" eb="5">
      <t>ヒ</t>
    </rPh>
    <phoneticPr fontId="3"/>
  </si>
  <si>
    <t>役員報酬</t>
    <rPh sb="0" eb="2">
      <t>ヤクイン</t>
    </rPh>
    <rPh sb="2" eb="4">
      <t>ホウシュウ</t>
    </rPh>
    <phoneticPr fontId="3"/>
  </si>
  <si>
    <t>減価償却費</t>
    <rPh sb="0" eb="2">
      <t>ゲンカ</t>
    </rPh>
    <rPh sb="2" eb="5">
      <t>ショウキャクヒ</t>
    </rPh>
    <phoneticPr fontId="3"/>
  </si>
  <si>
    <t>地代家賃</t>
    <rPh sb="0" eb="2">
      <t>チダイ</t>
    </rPh>
    <rPh sb="2" eb="4">
      <t>ヤチン</t>
    </rPh>
    <phoneticPr fontId="3"/>
  </si>
  <si>
    <t>修繕費</t>
    <rPh sb="0" eb="3">
      <t>シュウゼンヒ</t>
    </rPh>
    <phoneticPr fontId="3"/>
  </si>
  <si>
    <t>事務用消耗品費</t>
    <rPh sb="0" eb="2">
      <t>ジム</t>
    </rPh>
    <rPh sb="2" eb="3">
      <t>ヨウ</t>
    </rPh>
    <rPh sb="3" eb="6">
      <t>ショウモウヒン</t>
    </rPh>
    <rPh sb="6" eb="7">
      <t>ヒ</t>
    </rPh>
    <phoneticPr fontId="3"/>
  </si>
  <si>
    <t>通信交通費</t>
    <rPh sb="0" eb="2">
      <t>ツウシン</t>
    </rPh>
    <rPh sb="2" eb="5">
      <t>コウツウヒ</t>
    </rPh>
    <phoneticPr fontId="3"/>
  </si>
  <si>
    <t>寄付金</t>
    <rPh sb="0" eb="3">
      <t>キフキン</t>
    </rPh>
    <phoneticPr fontId="3"/>
  </si>
  <si>
    <t>接待交際費</t>
    <rPh sb="0" eb="2">
      <t>セッタイ</t>
    </rPh>
    <rPh sb="2" eb="5">
      <t>コウサイヒ</t>
    </rPh>
    <phoneticPr fontId="3"/>
  </si>
  <si>
    <t>保険料</t>
    <rPh sb="0" eb="3">
      <t>ホケンリョウ</t>
    </rPh>
    <phoneticPr fontId="3"/>
  </si>
  <si>
    <t>備品・消耗品費</t>
    <rPh sb="0" eb="2">
      <t>ビヒン</t>
    </rPh>
    <rPh sb="3" eb="6">
      <t>ショウモウヒン</t>
    </rPh>
    <rPh sb="6" eb="7">
      <t>ヒ</t>
    </rPh>
    <phoneticPr fontId="3"/>
  </si>
  <si>
    <t>管理諸費</t>
    <rPh sb="0" eb="2">
      <t>カンリ</t>
    </rPh>
    <rPh sb="2" eb="4">
      <t>ショヒ</t>
    </rPh>
    <phoneticPr fontId="3"/>
  </si>
  <si>
    <t>雑費</t>
    <rPh sb="0" eb="2">
      <t>ザッピ</t>
    </rPh>
    <phoneticPr fontId="3"/>
  </si>
  <si>
    <t>【農産物生産・販売の部】</t>
    <rPh sb="1" eb="4">
      <t>ノウサンブツ</t>
    </rPh>
    <rPh sb="4" eb="6">
      <t>セイサン</t>
    </rPh>
    <rPh sb="7" eb="9">
      <t>ハンバイ</t>
    </rPh>
    <rPh sb="10" eb="11">
      <t>ブ</t>
    </rPh>
    <phoneticPr fontId="4"/>
  </si>
  <si>
    <t>作物名</t>
    <rPh sb="0" eb="2">
      <t>サクモツ</t>
    </rPh>
    <rPh sb="2" eb="3">
      <t>メイ</t>
    </rPh>
    <phoneticPr fontId="4"/>
  </si>
  <si>
    <t>区　分</t>
    <rPh sb="0" eb="1">
      <t>ク</t>
    </rPh>
    <rPh sb="2" eb="3">
      <t>ブン</t>
    </rPh>
    <phoneticPr fontId="4"/>
  </si>
  <si>
    <t>根拠</t>
    <rPh sb="0" eb="2">
      <t>コンキョ</t>
    </rPh>
    <phoneticPr fontId="4"/>
  </si>
  <si>
    <t>生産規模</t>
    <rPh sb="0" eb="2">
      <t>セイサン</t>
    </rPh>
    <rPh sb="2" eb="4">
      <t>キボ</t>
    </rPh>
    <phoneticPr fontId="4"/>
  </si>
  <si>
    <t>単収</t>
    <rPh sb="0" eb="1">
      <t>タン</t>
    </rPh>
    <rPh sb="1" eb="2">
      <t>シュウ</t>
    </rPh>
    <phoneticPr fontId="4"/>
  </si>
  <si>
    <t>kg/10a</t>
    <phoneticPr fontId="4"/>
  </si>
  <si>
    <t>生産量</t>
    <rPh sb="0" eb="2">
      <t>セイサン</t>
    </rPh>
    <rPh sb="2" eb="3">
      <t>リョウ</t>
    </rPh>
    <phoneticPr fontId="4"/>
  </si>
  <si>
    <t>kg</t>
    <phoneticPr fontId="4"/>
  </si>
  <si>
    <t>販売単価</t>
    <rPh sb="0" eb="2">
      <t>ハンバイ</t>
    </rPh>
    <rPh sb="2" eb="4">
      <t>タンカ</t>
    </rPh>
    <phoneticPr fontId="4"/>
  </si>
  <si>
    <t>④</t>
    <phoneticPr fontId="4"/>
  </si>
  <si>
    <t>円/kg</t>
    <rPh sb="0" eb="1">
      <t>エン</t>
    </rPh>
    <phoneticPr fontId="4"/>
  </si>
  <si>
    <t>販売額</t>
    <rPh sb="0" eb="2">
      <t>ハンバイ</t>
    </rPh>
    <rPh sb="2" eb="3">
      <t>ガク</t>
    </rPh>
    <phoneticPr fontId="4"/>
  </si>
  <si>
    <t>③×④</t>
    <phoneticPr fontId="4"/>
  </si>
  <si>
    <t>円</t>
    <rPh sb="0" eb="1">
      <t>エン</t>
    </rPh>
    <phoneticPr fontId="4"/>
  </si>
  <si>
    <t>①</t>
    <phoneticPr fontId="4"/>
  </si>
  <si>
    <t>②</t>
    <phoneticPr fontId="4"/>
  </si>
  <si>
    <t>①</t>
    <phoneticPr fontId="4"/>
  </si>
  <si>
    <t>ａ</t>
    <phoneticPr fontId="4"/>
  </si>
  <si>
    <t>ａ</t>
    <phoneticPr fontId="4"/>
  </si>
  <si>
    <t>②</t>
    <phoneticPr fontId="4"/>
  </si>
  <si>
    <t>①×②=③</t>
    <phoneticPr fontId="4"/>
  </si>
  <si>
    <t>販売金額　計</t>
    <rPh sb="0" eb="2">
      <t>ハンバイ</t>
    </rPh>
    <rPh sb="2" eb="3">
      <t>キン</t>
    </rPh>
    <rPh sb="3" eb="4">
      <t>ガク</t>
    </rPh>
    <rPh sb="5" eb="6">
      <t>ケイ</t>
    </rPh>
    <phoneticPr fontId="4"/>
  </si>
  <si>
    <t>拡大率</t>
    <rPh sb="0" eb="3">
      <t>カクダイリツ</t>
    </rPh>
    <phoneticPr fontId="4"/>
  </si>
  <si>
    <t>－</t>
    <phoneticPr fontId="4"/>
  </si>
  <si>
    <t>％</t>
    <phoneticPr fontId="4"/>
  </si>
  <si>
    <t>【農産物加工品製造・販売の部】</t>
    <rPh sb="1" eb="4">
      <t>ノウサンブツ</t>
    </rPh>
    <rPh sb="4" eb="7">
      <t>カコウヒン</t>
    </rPh>
    <rPh sb="7" eb="9">
      <t>セイゾウ</t>
    </rPh>
    <rPh sb="10" eb="12">
      <t>ハンバイ</t>
    </rPh>
    <rPh sb="13" eb="14">
      <t>ブ</t>
    </rPh>
    <phoneticPr fontId="4"/>
  </si>
  <si>
    <t>製品名</t>
    <rPh sb="0" eb="3">
      <t>セイヒンメイ</t>
    </rPh>
    <phoneticPr fontId="4"/>
  </si>
  <si>
    <t>製造量</t>
    <rPh sb="0" eb="2">
      <t>セイゾウ</t>
    </rPh>
    <rPh sb="2" eb="3">
      <t>リョウ</t>
    </rPh>
    <phoneticPr fontId="4"/>
  </si>
  <si>
    <t>kg</t>
    <phoneticPr fontId="4"/>
  </si>
  <si>
    <t>①×②</t>
    <phoneticPr fontId="4"/>
  </si>
  <si>
    <t>⑥</t>
    <phoneticPr fontId="4"/>
  </si>
  <si>
    <t>【販売金額　総計】</t>
    <rPh sb="1" eb="3">
      <t>ハンバイ</t>
    </rPh>
    <rPh sb="3" eb="4">
      <t>キン</t>
    </rPh>
    <rPh sb="4" eb="5">
      <t>ガク</t>
    </rPh>
    <rPh sb="6" eb="8">
      <t>ソウケイ</t>
    </rPh>
    <phoneticPr fontId="4"/>
  </si>
  <si>
    <t>拡大率</t>
  </si>
  <si>
    <t>－</t>
  </si>
  <si>
    <t>％</t>
  </si>
  <si>
    <t>ａ</t>
    <phoneticPr fontId="4"/>
  </si>
  <si>
    <t>②</t>
    <phoneticPr fontId="4"/>
  </si>
  <si>
    <t>kg/10a</t>
    <phoneticPr fontId="4"/>
  </si>
  <si>
    <t>①×②=③</t>
    <phoneticPr fontId="4"/>
  </si>
  <si>
    <t>④</t>
    <phoneticPr fontId="4"/>
  </si>
  <si>
    <t>ａ</t>
  </si>
  <si>
    <t>kg/10a</t>
  </si>
  <si>
    <t>kg</t>
  </si>
  <si>
    <t>円/kg</t>
  </si>
  <si>
    <t>円</t>
  </si>
  <si>
    <t>kg/10a</t>
    <phoneticPr fontId="4"/>
  </si>
  <si>
    <t>③×④</t>
    <phoneticPr fontId="4"/>
  </si>
  <si>
    <t>⑤</t>
    <phoneticPr fontId="4"/>
  </si>
  <si>
    <t>①×②</t>
    <phoneticPr fontId="4"/>
  </si>
  <si>
    <t>－</t>
    <phoneticPr fontId="4"/>
  </si>
  <si>
    <t>⑤＋⑥</t>
    <phoneticPr fontId="4"/>
  </si>
  <si>
    <t>雑収入明細</t>
    <rPh sb="0" eb="1">
      <t>ザツ</t>
    </rPh>
    <rPh sb="1" eb="3">
      <t>シュウニュウ</t>
    </rPh>
    <rPh sb="3" eb="5">
      <t>メイサイ</t>
    </rPh>
    <phoneticPr fontId="4"/>
  </si>
  <si>
    <t>備　考
（増減理由を記入）</t>
    <rPh sb="0" eb="1">
      <t>ソナエ</t>
    </rPh>
    <rPh sb="2" eb="3">
      <t>コウ</t>
    </rPh>
    <rPh sb="5" eb="7">
      <t>ゾウゲン</t>
    </rPh>
    <rPh sb="7" eb="9">
      <t>リユウ</t>
    </rPh>
    <rPh sb="10" eb="12">
      <t>キニュウ</t>
    </rPh>
    <phoneticPr fontId="4"/>
  </si>
  <si>
    <t>雑　収　入</t>
    <rPh sb="0" eb="1">
      <t>ザツ</t>
    </rPh>
    <rPh sb="2" eb="3">
      <t>オサム</t>
    </rPh>
    <rPh sb="4" eb="5">
      <t>ニュウ</t>
    </rPh>
    <phoneticPr fontId="4"/>
  </si>
  <si>
    <t>①＋②＋③＋④</t>
    <phoneticPr fontId="4"/>
  </si>
  <si>
    <t>経営安定対策交付金</t>
    <rPh sb="0" eb="2">
      <t>ケイエイ</t>
    </rPh>
    <rPh sb="2" eb="4">
      <t>アンテイ</t>
    </rPh>
    <rPh sb="4" eb="6">
      <t>タイサク</t>
    </rPh>
    <rPh sb="6" eb="9">
      <t>コウフキン</t>
    </rPh>
    <phoneticPr fontId="4"/>
  </si>
  <si>
    <t>水田活用の直接支払交付金</t>
    <rPh sb="5" eb="7">
      <t>チョクセツ</t>
    </rPh>
    <rPh sb="7" eb="9">
      <t>シハラ</t>
    </rPh>
    <phoneticPr fontId="4"/>
  </si>
  <si>
    <t>農業次世代人材投資事業
（経営開始型）</t>
    <phoneticPr fontId="4"/>
  </si>
  <si>
    <t>③</t>
    <phoneticPr fontId="4"/>
  </si>
  <si>
    <t>④</t>
    <phoneticPr fontId="4"/>
  </si>
  <si>
    <t>うち付加価値額に算入する雑収入</t>
    <rPh sb="2" eb="4">
      <t>フカ</t>
    </rPh>
    <rPh sb="4" eb="7">
      <t>カチガク</t>
    </rPh>
    <rPh sb="8" eb="10">
      <t>サンニュウ</t>
    </rPh>
    <rPh sb="12" eb="13">
      <t>ザツ</t>
    </rPh>
    <rPh sb="13" eb="15">
      <t>シュウニュウ</t>
    </rPh>
    <phoneticPr fontId="4"/>
  </si>
  <si>
    <t>①＋②</t>
    <phoneticPr fontId="4"/>
  </si>
  <si>
    <t>※１　農業に関係する補助金等の収入を記入。（H30より米直接支払交付金廃止）</t>
    <rPh sb="15" eb="17">
      <t>シュウニュウ</t>
    </rPh>
    <phoneticPr fontId="4"/>
  </si>
  <si>
    <t>人間ドック助成金</t>
    <rPh sb="0" eb="2">
      <t>ニンゲン</t>
    </rPh>
    <rPh sb="5" eb="8">
      <t>ジョセイキン</t>
    </rPh>
    <phoneticPr fontId="4"/>
  </si>
  <si>
    <t>労務費合計（当期農業原価より）</t>
    <rPh sb="0" eb="3">
      <t>ロウムヒ</t>
    </rPh>
    <rPh sb="3" eb="5">
      <t>ゴウケイ</t>
    </rPh>
    <rPh sb="6" eb="8">
      <t>トウキ</t>
    </rPh>
    <rPh sb="8" eb="10">
      <t>ノウギョウ</t>
    </rPh>
    <rPh sb="10" eb="12">
      <t>ゲンカ</t>
    </rPh>
    <phoneticPr fontId="3"/>
  </si>
  <si>
    <t>役員報酬等（販売費・一般管理費より）</t>
    <rPh sb="0" eb="2">
      <t>ヤクイン</t>
    </rPh>
    <rPh sb="2" eb="4">
      <t>ホウシュウ</t>
    </rPh>
    <rPh sb="4" eb="5">
      <t>トウ</t>
    </rPh>
    <rPh sb="6" eb="9">
      <t>ハンバイヒ</t>
    </rPh>
    <rPh sb="10" eb="12">
      <t>イッパン</t>
    </rPh>
    <rPh sb="12" eb="15">
      <t>カンリヒ</t>
    </rPh>
    <phoneticPr fontId="3"/>
  </si>
  <si>
    <t>従事分量配当（農事組合法人（剰余金処分より））</t>
    <rPh sb="7" eb="9">
      <t>ノウジ</t>
    </rPh>
    <rPh sb="9" eb="11">
      <t>クミアイ</t>
    </rPh>
    <rPh sb="11" eb="13">
      <t>ホウジン</t>
    </rPh>
    <rPh sb="14" eb="17">
      <t>ジョウヨキン</t>
    </rPh>
    <rPh sb="17" eb="19">
      <t>ショブン</t>
    </rPh>
    <phoneticPr fontId="3"/>
  </si>
  <si>
    <t>付加価値額に算入しない</t>
    <rPh sb="0" eb="2">
      <t>フカ</t>
    </rPh>
    <rPh sb="2" eb="5">
      <t>カチガク</t>
    </rPh>
    <rPh sb="6" eb="8">
      <t>サンニュウ</t>
    </rPh>
    <phoneticPr fontId="3"/>
  </si>
  <si>
    <t>給与（賃金）</t>
    <rPh sb="0" eb="2">
      <t>キュウヨ</t>
    </rPh>
    <rPh sb="3" eb="5">
      <t>チンギン</t>
    </rPh>
    <phoneticPr fontId="3"/>
  </si>
  <si>
    <t>※１　現状値は青色申告決算書や決算書の損益計算書から記入。</t>
    <rPh sb="3" eb="5">
      <t>ゲンジョウ</t>
    </rPh>
    <rPh sb="5" eb="6">
      <t>チ</t>
    </rPh>
    <rPh sb="7" eb="9">
      <t>アオイロ</t>
    </rPh>
    <rPh sb="9" eb="11">
      <t>シンコク</t>
    </rPh>
    <rPh sb="11" eb="14">
      <t>ケッサンショ</t>
    </rPh>
    <rPh sb="15" eb="18">
      <t>ケッサンショ</t>
    </rPh>
    <rPh sb="19" eb="21">
      <t>ソンエキ</t>
    </rPh>
    <rPh sb="21" eb="24">
      <t>ケイサンショ</t>
    </rPh>
    <rPh sb="26" eb="28">
      <t>キニュウ</t>
    </rPh>
    <phoneticPr fontId="4"/>
  </si>
  <si>
    <t>※１　現状値は、青色申告決算書や決算書の損益計算書から記入。</t>
    <rPh sb="3" eb="5">
      <t>ゲンジョウ</t>
    </rPh>
    <rPh sb="5" eb="6">
      <t>チ</t>
    </rPh>
    <rPh sb="8" eb="10">
      <t>アオイロ</t>
    </rPh>
    <rPh sb="10" eb="12">
      <t>シンコク</t>
    </rPh>
    <rPh sb="12" eb="15">
      <t>ケッサンショ</t>
    </rPh>
    <rPh sb="16" eb="19">
      <t>ケッサンショ</t>
    </rPh>
    <rPh sb="20" eb="22">
      <t>ソンエキ</t>
    </rPh>
    <rPh sb="22" eb="25">
      <t>ケイサンショ</t>
    </rPh>
    <rPh sb="27" eb="29">
      <t>キニュウ</t>
    </rPh>
    <phoneticPr fontId="4"/>
  </si>
  <si>
    <t>※３　就業者数は、役員、構成員、従事分量配当を受けている者も含む。</t>
    <rPh sb="3" eb="6">
      <t>シュウギョウシャ</t>
    </rPh>
    <rPh sb="6" eb="7">
      <t>スウ</t>
    </rPh>
    <phoneticPr fontId="4"/>
  </si>
  <si>
    <t>※２　人件費には、給与、雑給、賞与、法定福利費、福利厚生費が含まれます。</t>
    <rPh sb="3" eb="6">
      <t>ジンケンヒ</t>
    </rPh>
    <rPh sb="30" eb="31">
      <t>フク</t>
    </rPh>
    <phoneticPr fontId="4"/>
  </si>
  <si>
    <t>給与</t>
    <rPh sb="0" eb="2">
      <t>キュウヨ</t>
    </rPh>
    <phoneticPr fontId="4"/>
  </si>
  <si>
    <t>※２　人件費には、給与（賃金）、賞与、法定福利費、福利厚生費が含まれます。</t>
    <rPh sb="3" eb="6">
      <t>ジンケンヒ</t>
    </rPh>
    <rPh sb="12" eb="14">
      <t>チンギン</t>
    </rPh>
    <rPh sb="31" eb="32">
      <t>フク</t>
    </rPh>
    <phoneticPr fontId="4"/>
  </si>
  <si>
    <t>人件費</t>
  </si>
  <si>
    <t>※３　農外収入は、付加価値額の収入総額に算入しない。</t>
    <rPh sb="9" eb="11">
      <t>フカ</t>
    </rPh>
    <rPh sb="11" eb="14">
      <t>カチガク</t>
    </rPh>
    <rPh sb="15" eb="17">
      <t>シュウニュウ</t>
    </rPh>
    <rPh sb="17" eb="19">
      <t>ソウガク</t>
    </rPh>
    <phoneticPr fontId="4"/>
  </si>
  <si>
    <t>※２　農業次世代人材投資事業（経営開始型）は、付加価値額の収入総額に算入しない。</t>
    <rPh sb="3" eb="5">
      <t>ノウギョウ</t>
    </rPh>
    <phoneticPr fontId="4"/>
  </si>
  <si>
    <t>損害保険収入</t>
    <rPh sb="0" eb="2">
      <t>ソンガイ</t>
    </rPh>
    <rPh sb="2" eb="4">
      <t>ホケン</t>
    </rPh>
    <rPh sb="4" eb="6">
      <t>シュウニュウ</t>
    </rPh>
    <phoneticPr fontId="3"/>
  </si>
  <si>
    <t>小計</t>
    <rPh sb="0" eb="1">
      <t>ショウ</t>
    </rPh>
    <rPh sb="1" eb="2">
      <t>ケイ</t>
    </rPh>
    <phoneticPr fontId="3"/>
  </si>
  <si>
    <t>小計</t>
    <rPh sb="0" eb="2">
      <t>ショウケイ</t>
    </rPh>
    <phoneticPr fontId="3"/>
  </si>
  <si>
    <t>(6+12+25)</t>
    <phoneticPr fontId="3"/>
  </si>
  <si>
    <t>(1+26-27)</t>
    <phoneticPr fontId="3"/>
  </si>
  <si>
    <t>販売費及び一般管理費</t>
    <rPh sb="0" eb="3">
      <t>ハンバイヒ</t>
    </rPh>
    <rPh sb="3" eb="4">
      <t>オヨ</t>
    </rPh>
    <rPh sb="5" eb="7">
      <t>イッパン</t>
    </rPh>
    <rPh sb="7" eb="10">
      <t>カンリヒ</t>
    </rPh>
    <phoneticPr fontId="4"/>
  </si>
  <si>
    <t>(18+19+20)</t>
    <phoneticPr fontId="3"/>
  </si>
  <si>
    <t>○○税還付</t>
    <rPh sb="2" eb="3">
      <t>ゼイ</t>
    </rPh>
    <rPh sb="3" eb="5">
      <t>カンプ</t>
    </rPh>
    <phoneticPr fontId="3"/>
  </si>
  <si>
    <t>⑥</t>
    <phoneticPr fontId="3"/>
  </si>
  <si>
    <t>⑦</t>
    <phoneticPr fontId="4"/>
  </si>
  <si>
    <t>農外収入（⑤＋⑥＋⑦）</t>
    <phoneticPr fontId="4"/>
  </si>
  <si>
    <t>(9+10-11+12+13+14+15)</t>
    <phoneticPr fontId="3"/>
  </si>
  <si>
    <t>※２　人件費には、費用総額に含まれる賃金手当等のほか役員報酬、農事組合法人の従事分量配当を含む。</t>
    <rPh sb="3" eb="6">
      <t>ジンケンヒ</t>
    </rPh>
    <rPh sb="9" eb="11">
      <t>ヒヨウ</t>
    </rPh>
    <rPh sb="31" eb="33">
      <t>ノウジ</t>
    </rPh>
    <rPh sb="33" eb="35">
      <t>クミアイ</t>
    </rPh>
    <rPh sb="35" eb="37">
      <t>ホウジン</t>
    </rPh>
    <rPh sb="38" eb="40">
      <t>ジュウジ</t>
    </rPh>
    <rPh sb="40" eb="42">
      <t>ブンリョウ</t>
    </rPh>
    <rPh sb="42" eb="44">
      <t>ハイトウ</t>
    </rPh>
    <rPh sb="45" eb="46">
      <t>フク</t>
    </rPh>
    <phoneticPr fontId="4"/>
  </si>
  <si>
    <t>現状1</t>
    <rPh sb="0" eb="2">
      <t>ゲンジョウ</t>
    </rPh>
    <phoneticPr fontId="4"/>
  </si>
  <si>
    <t>(R1.7～R2.5)</t>
    <phoneticPr fontId="3"/>
  </si>
  <si>
    <t>拡大率は「現状１」で計算</t>
    <rPh sb="0" eb="3">
      <t>カクダイリツ</t>
    </rPh>
    <rPh sb="5" eb="7">
      <t>ゲンジョウ</t>
    </rPh>
    <rPh sb="10" eb="12">
      <t>ケイサン</t>
    </rPh>
    <phoneticPr fontId="3"/>
  </si>
  <si>
    <t>現状１</t>
    <rPh sb="0" eb="2">
      <t>ゲンジョウ</t>
    </rPh>
    <phoneticPr fontId="4"/>
  </si>
  <si>
    <t>１年度目</t>
    <rPh sb="1" eb="4">
      <t>ネンドメ</t>
    </rPh>
    <phoneticPr fontId="4"/>
  </si>
  <si>
    <t>２年度目</t>
    <rPh sb="1" eb="4">
      <t>ネンドメ</t>
    </rPh>
    <phoneticPr fontId="4"/>
  </si>
  <si>
    <t>目標年度</t>
    <rPh sb="0" eb="4">
      <t>モクヒョウネンド</t>
    </rPh>
    <phoneticPr fontId="4"/>
  </si>
  <si>
    <t>(R1.7～R2.5)</t>
  </si>
  <si>
    <t>(R1.7～R2.4)</t>
    <phoneticPr fontId="3"/>
  </si>
  <si>
    <t>現状</t>
    <rPh sb="0" eb="2">
      <t>ゲンジョウ</t>
    </rPh>
    <phoneticPr fontId="4"/>
  </si>
  <si>
    <t>○○○○○の農業経営の現状と今後の販売計画</t>
    <rPh sb="6" eb="8">
      <t>ノウギョウ</t>
    </rPh>
    <rPh sb="8" eb="10">
      <t>ケイエイ</t>
    </rPh>
    <rPh sb="11" eb="13">
      <t>ゲンジョウ</t>
    </rPh>
    <rPh sb="14" eb="16">
      <t>コンゴ</t>
    </rPh>
    <rPh sb="17" eb="19">
      <t>ハンバイ</t>
    </rPh>
    <rPh sb="19" eb="21">
      <t>ケイカク</t>
    </rPh>
    <phoneticPr fontId="4"/>
  </si>
  <si>
    <t>(R . ～R .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</si>
</sst>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年&quot;\)"/>
    <numFmt numFmtId="177" formatCode="0.0%"/>
    <numFmt numFmtId="178" formatCode="#,##0.0;&quot;△ &quot;#,##0.0"/>
    <numFmt numFmtId="179" formatCode="#,##0.00;&quot;△ &quot;#,##0.00"/>
    <numFmt numFmtId="180" formatCode="#,##0.0000_ ;[Red]\-#,##0.0000\ "/>
  </numFmts>
  <fonts count="27">
    <font>
      <sz val="11"/>
      <color theme="1"/>
      <name val="ＭＳ Ｐゴシック"/>
      <family val="2"/>
      <charset val="128"/>
      <scheme val="minor"/>
    </font>
    <font>
      <sz val="11"/>
      <name val="ＭＳ Ｐゴシック"/>
      <family val="3"/>
      <charset val="128"/>
    </font>
    <font>
      <sz val="14"/>
      <color theme="1"/>
      <name val="ＭＳ Ｐゴシック"/>
      <family val="3"/>
      <charset val="128"/>
      <scheme val="minor"/>
    </font>
    <font>
      <sz val="6"/>
      <name val="ＭＳ Ｐゴシック"/>
      <family val="2"/>
      <charset val="128"/>
      <scheme val="minor"/>
    </font>
    <font>
      <sz val="6"/>
      <name val="ＭＳ Ｐゴシック"/>
      <family val="3"/>
      <charset val="128"/>
    </font>
    <font>
      <sz val="12"/>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b/>
      <sz val="11"/>
      <color rgb="FFFF0000"/>
      <name val="ＭＳ Ｐゴシック"/>
      <family val="3"/>
      <charset val="128"/>
    </font>
    <font>
      <sz val="11"/>
      <name val="ＭＳ ゴシック"/>
      <family val="3"/>
      <charset val="128"/>
    </font>
    <font>
      <sz val="11"/>
      <color rgb="FF0000FF"/>
      <name val="ＭＳ Ｐゴシック"/>
      <family val="3"/>
      <charset val="128"/>
    </font>
    <font>
      <sz val="8"/>
      <color theme="1"/>
      <name val="ＭＳ Ｐゴシック"/>
      <family val="3"/>
      <charset val="128"/>
      <scheme val="minor"/>
    </font>
    <font>
      <sz val="8"/>
      <name val="ＭＳ Ｐゴシック"/>
      <family val="3"/>
      <charset val="128"/>
    </font>
    <font>
      <sz val="9"/>
      <color indexed="81"/>
      <name val="ＭＳ Ｐゴシック"/>
      <family val="3"/>
      <charset val="128"/>
    </font>
    <font>
      <sz val="9"/>
      <color indexed="81"/>
      <name val="MS P ゴシック"/>
      <family val="3"/>
      <charset val="128"/>
    </font>
    <font>
      <sz val="9"/>
      <name val="ＭＳ Ｐゴシック"/>
      <family val="3"/>
      <charset val="128"/>
    </font>
    <font>
      <sz val="16"/>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10"/>
      <name val="ＭＳ Ｐゴシック"/>
      <family val="3"/>
      <charset val="128"/>
    </font>
    <font>
      <b/>
      <sz val="9"/>
      <color indexed="81"/>
      <name val="ＭＳ Ｐゴシック"/>
      <family val="3"/>
      <charset val="128"/>
    </font>
    <font>
      <sz val="11"/>
      <color theme="8"/>
      <name val="ＭＳ Ｐゴシック"/>
      <family val="3"/>
      <charset val="128"/>
    </font>
    <font>
      <b/>
      <sz val="9"/>
      <color indexed="81"/>
      <name val="MS P ゴシック"/>
      <family val="3"/>
      <charset val="128"/>
    </font>
    <font>
      <b/>
      <sz val="11"/>
      <color rgb="FFFF0000"/>
      <name val="ＭＳ ゴシック"/>
      <family val="3"/>
      <charset val="128"/>
    </font>
    <font>
      <sz val="7"/>
      <name val="ＭＳ ゴシック"/>
      <family val="3"/>
      <charset val="128"/>
    </font>
    <font>
      <sz val="18"/>
      <color indexed="81"/>
      <name val="MS P ゴシック"/>
      <family val="3"/>
      <charset val="128"/>
    </font>
  </fonts>
  <fills count="7">
    <fill>
      <patternFill patternType="none"/>
    </fill>
    <fill>
      <patternFill patternType="gray125"/>
    </fill>
    <fill>
      <patternFill patternType="solid">
        <fgColor rgb="FFCCFF99"/>
        <bgColor indexed="64"/>
      </patternFill>
    </fill>
    <fill>
      <patternFill patternType="solid">
        <fgColor rgb="FFFFE1FF"/>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tint="-0.34998626667073579"/>
        <bgColor indexed="64"/>
      </patternFill>
    </fill>
  </fills>
  <borders count="6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hair">
        <color indexed="64"/>
      </left>
      <right style="thin">
        <color indexed="64"/>
      </right>
      <top/>
      <bottom style="thin">
        <color indexed="64"/>
      </bottom>
      <diagonal/>
    </border>
    <border>
      <left style="medium">
        <color indexed="64"/>
      </left>
      <right/>
      <top style="thin">
        <color indexed="64"/>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14">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center" vertical="center"/>
    </xf>
    <xf numFmtId="0" fontId="1" fillId="0" borderId="0" xfId="1">
      <alignment vertical="center"/>
    </xf>
    <xf numFmtId="0" fontId="6" fillId="0" borderId="0" xfId="1" applyFont="1" applyAlignment="1">
      <alignment horizontal="right" vertical="center"/>
    </xf>
    <xf numFmtId="0" fontId="1" fillId="0" borderId="0" xfId="1" applyAlignment="1">
      <alignment horizontal="center" vertical="center"/>
    </xf>
    <xf numFmtId="0" fontId="1" fillId="0" borderId="5" xfId="1" applyFill="1" applyBorder="1" applyAlignment="1">
      <alignment horizontal="left" vertical="center" shrinkToFit="1"/>
    </xf>
    <xf numFmtId="0" fontId="1" fillId="0" borderId="7" xfId="1" applyBorder="1" applyAlignment="1">
      <alignment horizontal="left" vertical="center" shrinkToFit="1"/>
    </xf>
    <xf numFmtId="0" fontId="1" fillId="0" borderId="8" xfId="1" applyFill="1" applyBorder="1" applyAlignment="1">
      <alignment horizontal="center" vertical="center"/>
    </xf>
    <xf numFmtId="0" fontId="1" fillId="0" borderId="9" xfId="1" applyFill="1" applyBorder="1" applyAlignment="1">
      <alignment horizontal="center" vertical="center"/>
    </xf>
    <xf numFmtId="0" fontId="1" fillId="0" borderId="10" xfId="1" applyFill="1" applyBorder="1" applyAlignment="1">
      <alignment horizontal="center" vertical="center"/>
    </xf>
    <xf numFmtId="0" fontId="1" fillId="0" borderId="11" xfId="1" applyFill="1" applyBorder="1" applyAlignment="1">
      <alignment horizontal="center" vertical="center"/>
    </xf>
    <xf numFmtId="0" fontId="1" fillId="0" borderId="7" xfId="1" applyFill="1" applyBorder="1" applyAlignment="1">
      <alignment horizontal="center" vertical="center"/>
    </xf>
    <xf numFmtId="0" fontId="1" fillId="0" borderId="0" xfId="1" applyFill="1" applyBorder="1" applyAlignment="1">
      <alignment horizontal="center" vertical="center"/>
    </xf>
    <xf numFmtId="0" fontId="1" fillId="0" borderId="13" xfId="1" applyFill="1" applyBorder="1" applyAlignment="1">
      <alignment horizontal="center" vertical="center"/>
    </xf>
    <xf numFmtId="176" fontId="8" fillId="0" borderId="14" xfId="1" applyNumberFormat="1" applyFont="1" applyFill="1" applyBorder="1" applyAlignment="1">
      <alignment horizontal="center" vertical="center"/>
    </xf>
    <xf numFmtId="0" fontId="1" fillId="0" borderId="14" xfId="1" applyFont="1" applyFill="1" applyBorder="1" applyAlignment="1">
      <alignment horizontal="center" vertical="center"/>
    </xf>
    <xf numFmtId="0" fontId="1" fillId="0" borderId="14" xfId="1" applyFont="1" applyFill="1" applyBorder="1" applyAlignment="1">
      <alignment horizontal="center" vertical="center" shrinkToFit="1"/>
    </xf>
    <xf numFmtId="0" fontId="7" fillId="2" borderId="16" xfId="1" applyFont="1" applyFill="1" applyBorder="1" applyAlignment="1">
      <alignment horizontal="left" vertical="center"/>
    </xf>
    <xf numFmtId="0" fontId="7" fillId="2" borderId="17" xfId="1" applyFont="1" applyFill="1" applyBorder="1" applyAlignment="1">
      <alignment horizontal="left" vertical="center" wrapText="1"/>
    </xf>
    <xf numFmtId="0" fontId="7" fillId="2" borderId="17" xfId="1" applyFont="1" applyFill="1" applyBorder="1" applyAlignment="1">
      <alignment horizontal="right" vertical="center"/>
    </xf>
    <xf numFmtId="0" fontId="7" fillId="2" borderId="18" xfId="1" applyFont="1" applyFill="1" applyBorder="1" applyAlignment="1">
      <alignment horizontal="right" vertical="center"/>
    </xf>
    <xf numFmtId="38" fontId="0" fillId="2" borderId="19" xfId="2" applyFont="1" applyFill="1" applyBorder="1" applyAlignment="1">
      <alignment horizontal="right" vertical="center" wrapText="1"/>
    </xf>
    <xf numFmtId="38" fontId="0" fillId="0" borderId="20" xfId="2" applyFont="1" applyFill="1" applyBorder="1" applyAlignment="1">
      <alignment horizontal="left" vertical="center" wrapText="1"/>
    </xf>
    <xf numFmtId="0" fontId="7" fillId="0" borderId="2" xfId="1" applyFont="1" applyFill="1" applyBorder="1" applyAlignment="1">
      <alignment horizontal="left" vertical="center"/>
    </xf>
    <xf numFmtId="0" fontId="7" fillId="0" borderId="2" xfId="1" applyFont="1" applyFill="1" applyBorder="1" applyAlignment="1">
      <alignment horizontal="left" vertical="center" wrapText="1"/>
    </xf>
    <xf numFmtId="38" fontId="0" fillId="0" borderId="2" xfId="2" applyFont="1" applyFill="1" applyBorder="1" applyAlignment="1">
      <alignment horizontal="right" vertical="center" wrapText="1"/>
    </xf>
    <xf numFmtId="38" fontId="1" fillId="0" borderId="2" xfId="2" applyFont="1" applyFill="1" applyBorder="1" applyAlignment="1">
      <alignment horizontal="left" vertical="center" wrapText="1"/>
    </xf>
    <xf numFmtId="0" fontId="7" fillId="3" borderId="7" xfId="1" applyFont="1" applyFill="1" applyBorder="1" applyAlignment="1">
      <alignment horizontal="left" vertical="center"/>
    </xf>
    <xf numFmtId="0" fontId="7" fillId="3" borderId="21" xfId="1" applyFont="1" applyFill="1" applyBorder="1" applyAlignment="1">
      <alignment horizontal="left" vertical="center" wrapText="1"/>
    </xf>
    <xf numFmtId="0" fontId="7" fillId="3" borderId="22" xfId="1" applyFont="1" applyFill="1" applyBorder="1" applyAlignment="1">
      <alignment horizontal="left" vertical="center" wrapText="1"/>
    </xf>
    <xf numFmtId="38" fontId="0" fillId="3" borderId="23" xfId="2" applyFont="1" applyFill="1" applyBorder="1" applyAlignment="1">
      <alignment horizontal="right" vertical="center" wrapText="1"/>
    </xf>
    <xf numFmtId="38" fontId="0" fillId="0" borderId="24" xfId="2" applyFont="1" applyFill="1" applyBorder="1" applyAlignment="1">
      <alignment horizontal="left" vertical="center" wrapText="1"/>
    </xf>
    <xf numFmtId="0" fontId="1" fillId="3" borderId="7" xfId="1" applyFill="1" applyBorder="1" applyAlignment="1">
      <alignment vertical="center" wrapText="1"/>
    </xf>
    <xf numFmtId="0" fontId="6" fillId="0" borderId="0" xfId="1" applyFont="1">
      <alignment vertical="center"/>
    </xf>
    <xf numFmtId="38" fontId="0" fillId="0" borderId="34" xfId="2" applyFont="1" applyFill="1" applyBorder="1" applyAlignment="1">
      <alignment horizontal="right" vertical="center" wrapText="1"/>
    </xf>
    <xf numFmtId="0" fontId="1" fillId="0" borderId="35" xfId="1" applyFill="1" applyBorder="1" applyAlignment="1">
      <alignment horizontal="left" vertical="center" wrapText="1"/>
    </xf>
    <xf numFmtId="0" fontId="1" fillId="3" borderId="36" xfId="1" applyFill="1" applyBorder="1" applyAlignment="1">
      <alignment vertical="center" wrapText="1"/>
    </xf>
    <xf numFmtId="38" fontId="0" fillId="0" borderId="19" xfId="2" applyFont="1" applyFill="1" applyBorder="1" applyAlignment="1">
      <alignment horizontal="right" vertical="center" wrapText="1"/>
    </xf>
    <xf numFmtId="40" fontId="0" fillId="0" borderId="19" xfId="2" applyNumberFormat="1" applyFont="1" applyFill="1" applyBorder="1" applyAlignment="1">
      <alignment horizontal="right" vertical="center" wrapText="1"/>
    </xf>
    <xf numFmtId="0" fontId="7" fillId="4" borderId="8" xfId="1" applyFont="1" applyFill="1" applyBorder="1" applyAlignment="1">
      <alignment horizontal="left" vertical="center"/>
    </xf>
    <xf numFmtId="0" fontId="7" fillId="4" borderId="38" xfId="1" applyFont="1" applyFill="1" applyBorder="1" applyAlignment="1">
      <alignment horizontal="left" vertical="center" wrapText="1"/>
    </xf>
    <xf numFmtId="0" fontId="7" fillId="4" borderId="39" xfId="1" applyFont="1" applyFill="1" applyBorder="1" applyAlignment="1">
      <alignment horizontal="left" vertical="center" wrapText="1"/>
    </xf>
    <xf numFmtId="38" fontId="0" fillId="4" borderId="40" xfId="2" applyFont="1" applyFill="1" applyBorder="1" applyAlignment="1">
      <alignment horizontal="right" vertical="center" wrapText="1"/>
    </xf>
    <xf numFmtId="38" fontId="0" fillId="0" borderId="41" xfId="2" applyFont="1" applyFill="1" applyBorder="1" applyAlignment="1">
      <alignment horizontal="left" vertical="center" wrapText="1"/>
    </xf>
    <xf numFmtId="0" fontId="1" fillId="4" borderId="7" xfId="1" applyFill="1" applyBorder="1" applyAlignment="1">
      <alignment vertical="center" wrapText="1"/>
    </xf>
    <xf numFmtId="0" fontId="1" fillId="0" borderId="42" xfId="1" applyFont="1" applyFill="1" applyBorder="1" applyAlignment="1">
      <alignment vertical="center"/>
    </xf>
    <xf numFmtId="0" fontId="1" fillId="0" borderId="32" xfId="1" applyFont="1" applyFill="1" applyBorder="1" applyAlignment="1">
      <alignment vertical="center"/>
    </xf>
    <xf numFmtId="0" fontId="1" fillId="0" borderId="32" xfId="1" applyFont="1" applyFill="1" applyBorder="1" applyAlignment="1">
      <alignment vertical="center" wrapText="1"/>
    </xf>
    <xf numFmtId="3" fontId="1" fillId="0" borderId="34" xfId="1" applyNumberFormat="1" applyFill="1" applyBorder="1">
      <alignment vertical="center"/>
    </xf>
    <xf numFmtId="3" fontId="1" fillId="0" borderId="35" xfId="1" applyNumberFormat="1" applyFill="1" applyBorder="1" applyAlignment="1">
      <alignment horizontal="left" vertical="center" wrapText="1"/>
    </xf>
    <xf numFmtId="0" fontId="1" fillId="0" borderId="25" xfId="1" applyFont="1" applyFill="1" applyBorder="1" applyAlignment="1">
      <alignment vertical="center"/>
    </xf>
    <xf numFmtId="0" fontId="1" fillId="0" borderId="26" xfId="1" applyFont="1" applyFill="1" applyBorder="1" applyAlignment="1">
      <alignment vertical="center"/>
    </xf>
    <xf numFmtId="0" fontId="1" fillId="0" borderId="26" xfId="1" applyFont="1" applyFill="1" applyBorder="1" applyAlignment="1">
      <alignment vertical="center" wrapText="1"/>
    </xf>
    <xf numFmtId="3" fontId="1" fillId="0" borderId="28" xfId="1" applyNumberFormat="1" applyFill="1" applyBorder="1">
      <alignment vertical="center"/>
    </xf>
    <xf numFmtId="3" fontId="1" fillId="0" borderId="29" xfId="1" applyNumberFormat="1" applyFill="1" applyBorder="1" applyAlignment="1">
      <alignment horizontal="left" vertical="center" wrapText="1"/>
    </xf>
    <xf numFmtId="3" fontId="1" fillId="0" borderId="34" xfId="1" applyNumberFormat="1" applyFill="1" applyBorder="1" applyAlignment="1">
      <alignment vertical="center"/>
    </xf>
    <xf numFmtId="3" fontId="1" fillId="0" borderId="28" xfId="1" applyNumberFormat="1" applyFont="1" applyFill="1" applyBorder="1">
      <alignment vertical="center"/>
    </xf>
    <xf numFmtId="0" fontId="1" fillId="4" borderId="36" xfId="1" applyFill="1" applyBorder="1" applyAlignment="1">
      <alignment vertical="center" wrapText="1"/>
    </xf>
    <xf numFmtId="0" fontId="1" fillId="0" borderId="17" xfId="1" applyFont="1" applyFill="1" applyBorder="1" applyAlignment="1">
      <alignment vertical="center"/>
    </xf>
    <xf numFmtId="0" fontId="1" fillId="0" borderId="17" xfId="1" applyFont="1" applyFill="1" applyBorder="1" applyAlignment="1">
      <alignment vertical="center" wrapText="1"/>
    </xf>
    <xf numFmtId="3" fontId="1" fillId="0" borderId="20" xfId="1" applyNumberFormat="1" applyFill="1" applyBorder="1" applyAlignment="1">
      <alignment horizontal="left" vertical="center" wrapText="1"/>
    </xf>
    <xf numFmtId="38" fontId="0" fillId="0" borderId="44" xfId="2" applyFont="1" applyFill="1" applyBorder="1" applyAlignment="1">
      <alignment horizontal="left" vertical="center" wrapText="1"/>
    </xf>
    <xf numFmtId="0" fontId="7" fillId="0" borderId="1" xfId="1" applyFont="1" applyFill="1" applyBorder="1" applyAlignment="1">
      <alignment horizontal="left" vertical="center"/>
    </xf>
    <xf numFmtId="40" fontId="0" fillId="0" borderId="5" xfId="2" applyNumberFormat="1" applyFont="1" applyFill="1" applyBorder="1" applyAlignment="1">
      <alignment horizontal="right" vertical="center" wrapText="1"/>
    </xf>
    <xf numFmtId="0" fontId="7" fillId="0" borderId="3" xfId="1" applyFont="1" applyFill="1" applyBorder="1" applyAlignment="1">
      <alignment horizontal="left" vertical="center" wrapText="1"/>
    </xf>
    <xf numFmtId="38" fontId="0" fillId="0" borderId="5" xfId="2" applyFont="1" applyFill="1" applyBorder="1" applyAlignment="1">
      <alignment horizontal="right" vertical="center" wrapText="1"/>
    </xf>
    <xf numFmtId="0" fontId="1" fillId="0" borderId="0" xfId="1" applyAlignment="1">
      <alignment vertical="center"/>
    </xf>
    <xf numFmtId="0" fontId="1" fillId="0" borderId="0" xfId="1" applyFont="1">
      <alignment vertical="center"/>
    </xf>
    <xf numFmtId="3" fontId="1" fillId="0" borderId="28" xfId="1" applyNumberFormat="1" applyFill="1" applyBorder="1" applyAlignment="1">
      <alignment vertical="center"/>
    </xf>
    <xf numFmtId="177" fontId="1" fillId="0" borderId="35" xfId="1" applyNumberFormat="1" applyFill="1" applyBorder="1" applyAlignment="1">
      <alignment vertical="center" wrapText="1"/>
    </xf>
    <xf numFmtId="0" fontId="1" fillId="0" borderId="35" xfId="1" applyFill="1" applyBorder="1" applyAlignment="1">
      <alignment vertical="center" wrapText="1"/>
    </xf>
    <xf numFmtId="3" fontId="1" fillId="0" borderId="19" xfId="1" applyNumberFormat="1" applyFill="1" applyBorder="1">
      <alignment vertical="center"/>
    </xf>
    <xf numFmtId="3" fontId="1" fillId="0" borderId="19" xfId="1" applyNumberFormat="1" applyFill="1" applyBorder="1" applyAlignment="1">
      <alignment vertical="center"/>
    </xf>
    <xf numFmtId="0" fontId="1" fillId="0" borderId="47" xfId="1" applyFont="1" applyFill="1" applyBorder="1" applyAlignment="1">
      <alignment vertical="center"/>
    </xf>
    <xf numFmtId="178" fontId="0" fillId="3" borderId="23" xfId="2" applyNumberFormat="1" applyFont="1" applyFill="1" applyBorder="1" applyAlignment="1">
      <alignment horizontal="right" vertical="center" wrapText="1"/>
    </xf>
    <xf numFmtId="178" fontId="0" fillId="0" borderId="34" xfId="2" applyNumberFormat="1" applyFont="1" applyFill="1" applyBorder="1" applyAlignment="1">
      <alignment horizontal="right" vertical="center" wrapText="1"/>
    </xf>
    <xf numFmtId="0" fontId="10" fillId="0" borderId="27" xfId="1" applyFont="1" applyFill="1" applyBorder="1" applyAlignment="1">
      <alignment horizontal="center" vertical="center" shrinkToFit="1"/>
    </xf>
    <xf numFmtId="0" fontId="10" fillId="0" borderId="33" xfId="1" applyFont="1" applyFill="1" applyBorder="1" applyAlignment="1">
      <alignment horizontal="center" vertical="center" shrinkToFit="1"/>
    </xf>
    <xf numFmtId="0" fontId="10" fillId="0" borderId="18" xfId="1" applyFont="1" applyFill="1" applyBorder="1" applyAlignment="1">
      <alignment horizontal="center" vertical="center" shrinkToFit="1"/>
    </xf>
    <xf numFmtId="178" fontId="0" fillId="4" borderId="40" xfId="2" applyNumberFormat="1" applyFont="1" applyFill="1" applyBorder="1" applyAlignment="1">
      <alignment horizontal="right" vertical="center" wrapText="1"/>
    </xf>
    <xf numFmtId="178" fontId="1" fillId="0" borderId="28" xfId="1" applyNumberFormat="1" applyFill="1" applyBorder="1" applyAlignment="1">
      <alignment horizontal="right" vertical="center"/>
    </xf>
    <xf numFmtId="178" fontId="1" fillId="0" borderId="34" xfId="1" applyNumberFormat="1" applyFill="1" applyBorder="1" applyAlignment="1">
      <alignment horizontal="right" vertical="center"/>
    </xf>
    <xf numFmtId="178" fontId="1" fillId="0" borderId="19" xfId="1" applyNumberFormat="1" applyFill="1" applyBorder="1" applyAlignment="1">
      <alignment horizontal="right" vertical="center"/>
    </xf>
    <xf numFmtId="0" fontId="7" fillId="0" borderId="38" xfId="1" applyFont="1" applyFill="1" applyBorder="1" applyAlignment="1">
      <alignment horizontal="left" vertical="center" wrapText="1"/>
    </xf>
    <xf numFmtId="0" fontId="11" fillId="0" borderId="38" xfId="1" applyFont="1" applyFill="1" applyBorder="1" applyAlignment="1">
      <alignment horizontal="left" vertical="center" wrapText="1"/>
    </xf>
    <xf numFmtId="38" fontId="0" fillId="0" borderId="40" xfId="2" applyFont="1" applyFill="1" applyBorder="1" applyAlignment="1">
      <alignment horizontal="right" vertical="center" wrapText="1"/>
    </xf>
    <xf numFmtId="40" fontId="0" fillId="0" borderId="40" xfId="2" applyNumberFormat="1" applyFont="1" applyFill="1" applyBorder="1" applyAlignment="1">
      <alignment horizontal="right" vertical="center" wrapText="1"/>
    </xf>
    <xf numFmtId="0" fontId="7" fillId="0" borderId="38" xfId="1" applyFont="1" applyFill="1" applyBorder="1" applyAlignment="1">
      <alignment horizontal="left" vertical="center"/>
    </xf>
    <xf numFmtId="38" fontId="0" fillId="4" borderId="40" xfId="2" applyFont="1" applyFill="1" applyBorder="1" applyAlignment="1">
      <alignment vertical="center" wrapText="1"/>
    </xf>
    <xf numFmtId="0" fontId="1" fillId="0" borderId="45" xfId="1" applyFont="1" applyFill="1" applyBorder="1" applyAlignment="1">
      <alignment horizontal="center" vertical="center" wrapText="1"/>
    </xf>
    <xf numFmtId="0" fontId="1" fillId="0" borderId="45" xfId="1" applyFont="1" applyFill="1" applyBorder="1" applyAlignment="1">
      <alignment vertical="center"/>
    </xf>
    <xf numFmtId="0" fontId="10" fillId="0" borderId="45" xfId="1" applyFont="1" applyFill="1" applyBorder="1" applyAlignment="1">
      <alignment horizontal="center" vertical="center" shrinkToFit="1"/>
    </xf>
    <xf numFmtId="0" fontId="1" fillId="4" borderId="48" xfId="1" applyFill="1" applyBorder="1" applyAlignment="1">
      <alignment vertical="center" wrapText="1"/>
    </xf>
    <xf numFmtId="3" fontId="1" fillId="0" borderId="19" xfId="1" applyNumberFormat="1" applyFill="1" applyBorder="1" applyAlignment="1">
      <alignment horizontal="left" vertical="center" wrapText="1"/>
    </xf>
    <xf numFmtId="0" fontId="1" fillId="0" borderId="37" xfId="1" applyFont="1" applyFill="1" applyBorder="1" applyAlignment="1">
      <alignment horizontal="left" vertical="center"/>
    </xf>
    <xf numFmtId="38" fontId="0" fillId="0" borderId="40" xfId="2" applyFont="1" applyFill="1" applyBorder="1" applyAlignment="1" applyProtection="1">
      <alignment horizontal="right" vertical="center" wrapText="1"/>
    </xf>
    <xf numFmtId="0" fontId="7" fillId="5" borderId="7" xfId="1" applyFont="1" applyFill="1" applyBorder="1" applyAlignment="1">
      <alignment horizontal="left" vertical="center"/>
    </xf>
    <xf numFmtId="0" fontId="7" fillId="5" borderId="45" xfId="1" applyFont="1" applyFill="1" applyBorder="1" applyAlignment="1">
      <alignment horizontal="left" vertical="center"/>
    </xf>
    <xf numFmtId="0" fontId="7" fillId="5" borderId="45" xfId="1" applyFont="1" applyFill="1" applyBorder="1" applyAlignment="1">
      <alignment horizontal="left" vertical="center" wrapText="1"/>
    </xf>
    <xf numFmtId="0" fontId="11" fillId="5" borderId="45" xfId="1" applyFont="1" applyFill="1" applyBorder="1" applyAlignment="1">
      <alignment horizontal="left" vertical="center" wrapText="1"/>
    </xf>
    <xf numFmtId="0" fontId="12" fillId="5" borderId="46" xfId="1" applyFont="1" applyFill="1" applyBorder="1" applyAlignment="1">
      <alignment vertical="center"/>
    </xf>
    <xf numFmtId="38" fontId="0" fillId="5" borderId="50" xfId="2" applyFont="1" applyFill="1" applyBorder="1" applyAlignment="1">
      <alignment horizontal="left" vertical="center" wrapText="1"/>
    </xf>
    <xf numFmtId="38" fontId="0" fillId="5" borderId="0" xfId="0" applyNumberFormat="1" applyFill="1">
      <alignment vertical="center"/>
    </xf>
    <xf numFmtId="0" fontId="9" fillId="0" borderId="0" xfId="1" applyFont="1">
      <alignment vertical="center"/>
    </xf>
    <xf numFmtId="0" fontId="9" fillId="0" borderId="0" xfId="1" applyFont="1" applyAlignment="1">
      <alignment horizontal="left" vertical="center"/>
    </xf>
    <xf numFmtId="0" fontId="9" fillId="0" borderId="34" xfId="1" applyFont="1" applyBorder="1" applyAlignment="1">
      <alignment horizontal="center" vertical="center"/>
    </xf>
    <xf numFmtId="0" fontId="9" fillId="0" borderId="51" xfId="1" applyFont="1" applyBorder="1" applyAlignment="1">
      <alignment horizontal="center" vertical="center"/>
    </xf>
    <xf numFmtId="0" fontId="17" fillId="0" borderId="52" xfId="1" applyFont="1" applyBorder="1" applyAlignment="1">
      <alignment horizontal="center" vertical="center" shrinkToFit="1"/>
    </xf>
    <xf numFmtId="38" fontId="9" fillId="0" borderId="51" xfId="2" applyFont="1" applyBorder="1" applyAlignment="1">
      <alignment vertical="center" shrinkToFit="1"/>
    </xf>
    <xf numFmtId="0" fontId="9" fillId="0" borderId="53" xfId="1" applyFont="1" applyBorder="1" applyAlignment="1">
      <alignment horizontal="left" vertical="center" shrinkToFit="1"/>
    </xf>
    <xf numFmtId="0" fontId="9" fillId="0" borderId="54" xfId="1" applyFont="1" applyBorder="1" applyAlignment="1">
      <alignment horizontal="center" vertical="center"/>
    </xf>
    <xf numFmtId="0" fontId="17" fillId="0" borderId="55" xfId="1" applyFont="1" applyBorder="1" applyAlignment="1">
      <alignment horizontal="center" vertical="center" shrinkToFit="1"/>
    </xf>
    <xf numFmtId="38" fontId="9" fillId="0" borderId="54" xfId="2" applyFont="1" applyBorder="1" applyAlignment="1">
      <alignment vertical="center" shrinkToFit="1"/>
    </xf>
    <xf numFmtId="0" fontId="9" fillId="0" borderId="56" xfId="1" applyFont="1" applyBorder="1" applyAlignment="1">
      <alignment horizontal="left" vertical="center" shrinkToFit="1"/>
    </xf>
    <xf numFmtId="0" fontId="9" fillId="0" borderId="57" xfId="1" applyFont="1" applyBorder="1" applyAlignment="1">
      <alignment horizontal="center" vertical="center"/>
    </xf>
    <xf numFmtId="0" fontId="17" fillId="0" borderId="58" xfId="1" applyFont="1" applyBorder="1" applyAlignment="1">
      <alignment horizontal="center" vertical="center" shrinkToFit="1"/>
    </xf>
    <xf numFmtId="38" fontId="9" fillId="0" borderId="57" xfId="2" applyFont="1" applyBorder="1" applyAlignment="1">
      <alignment vertical="center" shrinkToFit="1"/>
    </xf>
    <xf numFmtId="0" fontId="9" fillId="0" borderId="59" xfId="1" applyFont="1" applyBorder="1" applyAlignment="1">
      <alignment horizontal="left" vertical="center" shrinkToFit="1"/>
    </xf>
    <xf numFmtId="0" fontId="17" fillId="0" borderId="62" xfId="1" applyFont="1" applyBorder="1" applyAlignment="1">
      <alignment horizontal="center" vertical="center" shrinkToFit="1"/>
    </xf>
    <xf numFmtId="38" fontId="9" fillId="0" borderId="60" xfId="2" applyFont="1" applyBorder="1" applyAlignment="1">
      <alignment vertical="center" shrinkToFit="1"/>
    </xf>
    <xf numFmtId="0" fontId="9" fillId="0" borderId="63" xfId="1" applyFont="1" applyBorder="1" applyAlignment="1">
      <alignment horizontal="left" vertical="center" shrinkToFit="1"/>
    </xf>
    <xf numFmtId="0" fontId="17" fillId="0" borderId="64" xfId="1" applyFont="1" applyBorder="1" applyAlignment="1">
      <alignment horizontal="center" vertical="center" shrinkToFit="1"/>
    </xf>
    <xf numFmtId="0" fontId="9" fillId="0" borderId="21" xfId="1" applyFont="1" applyBorder="1" applyAlignment="1">
      <alignment horizontal="right" vertical="center"/>
    </xf>
    <xf numFmtId="0" fontId="9" fillId="0" borderId="21" xfId="1" applyFont="1" applyBorder="1">
      <alignment vertical="center"/>
    </xf>
    <xf numFmtId="40" fontId="9" fillId="0" borderId="31" xfId="2" applyNumberFormat="1" applyFont="1" applyBorder="1">
      <alignment vertical="center"/>
    </xf>
    <xf numFmtId="0" fontId="9" fillId="0" borderId="22" xfId="1" applyFont="1" applyBorder="1">
      <alignment vertical="center"/>
    </xf>
    <xf numFmtId="0" fontId="9" fillId="0" borderId="0" xfId="1" applyFont="1" applyAlignment="1">
      <alignment vertical="center" shrinkToFit="1"/>
    </xf>
    <xf numFmtId="0" fontId="9" fillId="0" borderId="0" xfId="1" applyFont="1" applyAlignment="1">
      <alignment horizontal="left" vertical="center" shrinkToFit="1"/>
    </xf>
    <xf numFmtId="38" fontId="9" fillId="0" borderId="56" xfId="2" applyFont="1" applyBorder="1" applyAlignment="1">
      <alignment horizontal="left" vertical="center" shrinkToFit="1"/>
    </xf>
    <xf numFmtId="38" fontId="9" fillId="0" borderId="59" xfId="2" applyFont="1" applyBorder="1" applyAlignment="1">
      <alignment horizontal="left" vertical="center" shrinkToFit="1"/>
    </xf>
    <xf numFmtId="38" fontId="9" fillId="0" borderId="63" xfId="2" applyFont="1" applyBorder="1" applyAlignment="1">
      <alignment horizontal="left" vertical="center" shrinkToFit="1"/>
    </xf>
    <xf numFmtId="0" fontId="9" fillId="0" borderId="0" xfId="1" applyFont="1" applyBorder="1" applyAlignment="1">
      <alignment horizontal="center" vertical="center"/>
    </xf>
    <xf numFmtId="0" fontId="9" fillId="0" borderId="0" xfId="1" applyFont="1" applyBorder="1">
      <alignment vertical="center"/>
    </xf>
    <xf numFmtId="0" fontId="9" fillId="0" borderId="0" xfId="1" applyFont="1" applyBorder="1" applyAlignment="1">
      <alignment horizontal="left" vertical="center"/>
    </xf>
    <xf numFmtId="0" fontId="9" fillId="0" borderId="42" xfId="1" applyFont="1" applyBorder="1" applyAlignment="1">
      <alignment horizontal="center" vertical="center"/>
    </xf>
    <xf numFmtId="0" fontId="9" fillId="0" borderId="32" xfId="1" applyFont="1" applyBorder="1" applyAlignment="1">
      <alignment horizontal="center" vertical="center"/>
    </xf>
    <xf numFmtId="0" fontId="9" fillId="0" borderId="33" xfId="1" applyFont="1" applyBorder="1" applyAlignment="1">
      <alignment horizontal="center" vertical="center" shrinkToFit="1"/>
    </xf>
    <xf numFmtId="38" fontId="9" fillId="0" borderId="60" xfId="1" applyNumberFormat="1" applyFont="1" applyBorder="1" applyAlignment="1">
      <alignment vertical="center" shrinkToFit="1"/>
    </xf>
    <xf numFmtId="0" fontId="9" fillId="0" borderId="61" xfId="1" applyFont="1" applyBorder="1" applyAlignment="1">
      <alignment horizontal="left" vertical="center"/>
    </xf>
    <xf numFmtId="0" fontId="9" fillId="0" borderId="63" xfId="1" applyFont="1" applyBorder="1" applyAlignment="1">
      <alignment horizontal="left" vertical="center"/>
    </xf>
    <xf numFmtId="38" fontId="9" fillId="0" borderId="61" xfId="1" applyNumberFormat="1" applyFont="1" applyBorder="1" applyAlignment="1">
      <alignment vertical="center" shrinkToFit="1"/>
    </xf>
    <xf numFmtId="0" fontId="19" fillId="0" borderId="0" xfId="1" applyFont="1">
      <alignment vertical="center"/>
    </xf>
    <xf numFmtId="179" fontId="0" fillId="2" borderId="19" xfId="2" applyNumberFormat="1" applyFont="1" applyFill="1" applyBorder="1" applyAlignment="1">
      <alignment horizontal="right" vertical="center" wrapText="1"/>
    </xf>
    <xf numFmtId="179" fontId="0" fillId="5" borderId="43" xfId="2" applyNumberFormat="1" applyFont="1" applyFill="1" applyBorder="1" applyAlignment="1">
      <alignment horizontal="right" vertical="center" wrapText="1"/>
    </xf>
    <xf numFmtId="0" fontId="9" fillId="0" borderId="42" xfId="1" applyFont="1" applyFill="1" applyBorder="1" applyAlignment="1">
      <alignment vertical="center"/>
    </xf>
    <xf numFmtId="0" fontId="9" fillId="0" borderId="32" xfId="1" applyFont="1" applyFill="1" applyBorder="1" applyAlignment="1">
      <alignment vertical="center"/>
    </xf>
    <xf numFmtId="0" fontId="1" fillId="0" borderId="42" xfId="1" applyFill="1" applyBorder="1" applyAlignment="1">
      <alignment vertical="center"/>
    </xf>
    <xf numFmtId="0" fontId="1" fillId="0" borderId="32" xfId="1" applyFill="1" applyBorder="1" applyAlignment="1">
      <alignment vertical="center"/>
    </xf>
    <xf numFmtId="0" fontId="1" fillId="0" borderId="47" xfId="1" applyFill="1" applyBorder="1" applyAlignment="1">
      <alignment vertical="center"/>
    </xf>
    <xf numFmtId="0" fontId="1" fillId="0" borderId="17" xfId="1" applyFill="1" applyBorder="1" applyAlignment="1">
      <alignment vertical="center"/>
    </xf>
    <xf numFmtId="0" fontId="1" fillId="0" borderId="65" xfId="1" applyFill="1" applyBorder="1" applyAlignment="1">
      <alignment vertical="center"/>
    </xf>
    <xf numFmtId="0" fontId="1" fillId="0" borderId="26" xfId="1" applyFill="1" applyBorder="1" applyAlignment="1">
      <alignment vertical="center"/>
    </xf>
    <xf numFmtId="0" fontId="1" fillId="0" borderId="32" xfId="1" applyFill="1" applyBorder="1" applyAlignment="1">
      <alignment vertical="center" wrapText="1"/>
    </xf>
    <xf numFmtId="0" fontId="9" fillId="0" borderId="32" xfId="1" applyFont="1" applyFill="1" applyBorder="1" applyAlignment="1">
      <alignment horizontal="left" vertical="center"/>
    </xf>
    <xf numFmtId="0" fontId="1" fillId="0" borderId="33" xfId="1" applyFill="1" applyBorder="1" applyAlignment="1">
      <alignment horizontal="right" vertical="center"/>
    </xf>
    <xf numFmtId="40" fontId="0" fillId="0" borderId="34" xfId="2" applyNumberFormat="1" applyFont="1" applyFill="1" applyBorder="1" applyAlignment="1">
      <alignment horizontal="right" vertical="center" wrapText="1"/>
    </xf>
    <xf numFmtId="0" fontId="1" fillId="0" borderId="7" xfId="1" applyFill="1" applyBorder="1" applyAlignment="1">
      <alignment vertical="center" wrapText="1"/>
    </xf>
    <xf numFmtId="0" fontId="1" fillId="0" borderId="33" xfId="1" applyFill="1" applyBorder="1" applyAlignment="1">
      <alignment horizontal="center" vertical="center"/>
    </xf>
    <xf numFmtId="38" fontId="0" fillId="0" borderId="14" xfId="2" applyFont="1" applyFill="1" applyBorder="1" applyAlignment="1">
      <alignment horizontal="right" vertical="center" wrapText="1"/>
    </xf>
    <xf numFmtId="40" fontId="0" fillId="0" borderId="14" xfId="2" applyNumberFormat="1" applyFont="1" applyFill="1" applyBorder="1" applyAlignment="1">
      <alignment horizontal="right" vertical="center" wrapText="1"/>
    </xf>
    <xf numFmtId="177" fontId="1" fillId="0" borderId="15" xfId="1" applyNumberFormat="1" applyFill="1" applyBorder="1" applyAlignment="1">
      <alignment vertical="center" wrapText="1"/>
    </xf>
    <xf numFmtId="0" fontId="7" fillId="0" borderId="9" xfId="1" applyFont="1" applyFill="1" applyBorder="1" applyAlignment="1">
      <alignment horizontal="left" vertical="center"/>
    </xf>
    <xf numFmtId="0" fontId="7" fillId="0" borderId="9" xfId="1" applyFont="1" applyFill="1" applyBorder="1" applyAlignment="1">
      <alignment horizontal="left" vertical="center" wrapText="1"/>
    </xf>
    <xf numFmtId="38" fontId="0" fillId="0" borderId="9" xfId="2" applyFont="1" applyFill="1" applyBorder="1" applyAlignment="1">
      <alignment horizontal="right" vertical="center" wrapText="1"/>
    </xf>
    <xf numFmtId="38" fontId="1" fillId="0" borderId="9" xfId="2" applyFont="1" applyFill="1" applyBorder="1" applyAlignment="1">
      <alignment horizontal="left" vertical="center" wrapText="1"/>
    </xf>
    <xf numFmtId="0" fontId="7" fillId="0" borderId="45" xfId="1" applyFont="1" applyFill="1" applyBorder="1" applyAlignment="1">
      <alignment horizontal="left" vertical="center"/>
    </xf>
    <xf numFmtId="0" fontId="7" fillId="0" borderId="45" xfId="1" applyFont="1" applyFill="1" applyBorder="1" applyAlignment="1">
      <alignment horizontal="left" vertical="center" wrapText="1"/>
    </xf>
    <xf numFmtId="38" fontId="0" fillId="0" borderId="45" xfId="2" applyFont="1" applyFill="1" applyBorder="1" applyAlignment="1">
      <alignment horizontal="right" vertical="center" wrapText="1"/>
    </xf>
    <xf numFmtId="38" fontId="1" fillId="0" borderId="45" xfId="2" applyFont="1" applyFill="1" applyBorder="1" applyAlignment="1">
      <alignment horizontal="left" vertical="center" wrapText="1"/>
    </xf>
    <xf numFmtId="0" fontId="7" fillId="0" borderId="8" xfId="1" applyFont="1" applyFill="1" applyBorder="1" applyAlignment="1">
      <alignment horizontal="left" vertical="center"/>
    </xf>
    <xf numFmtId="0" fontId="7" fillId="0" borderId="10" xfId="1" applyFont="1" applyFill="1" applyBorder="1" applyAlignment="1">
      <alignment horizontal="left" vertical="center" wrapText="1"/>
    </xf>
    <xf numFmtId="38" fontId="0" fillId="0" borderId="11" xfId="2" applyFont="1" applyFill="1" applyBorder="1" applyAlignment="1">
      <alignment horizontal="right" vertical="center" wrapText="1"/>
    </xf>
    <xf numFmtId="38" fontId="0" fillId="0" borderId="12" xfId="2" applyFont="1" applyFill="1" applyBorder="1" applyAlignment="1">
      <alignment horizontal="left" vertical="center" wrapText="1"/>
    </xf>
    <xf numFmtId="0" fontId="1" fillId="0" borderId="0" xfId="1" applyBorder="1" applyAlignment="1">
      <alignment vertical="center"/>
    </xf>
    <xf numFmtId="0" fontId="1" fillId="0" borderId="0" xfId="1" applyBorder="1">
      <alignment vertical="center"/>
    </xf>
    <xf numFmtId="0" fontId="20" fillId="0" borderId="16" xfId="1" applyFont="1" applyFill="1" applyBorder="1" applyAlignment="1">
      <alignment vertical="center"/>
    </xf>
    <xf numFmtId="0" fontId="7" fillId="0" borderId="0" xfId="1" applyFont="1" applyFill="1" applyBorder="1" applyAlignment="1">
      <alignment horizontal="left" vertical="center"/>
    </xf>
    <xf numFmtId="0" fontId="7" fillId="0" borderId="0" xfId="1" applyFont="1" applyFill="1" applyBorder="1" applyAlignment="1">
      <alignment horizontal="left" vertical="center" wrapText="1"/>
    </xf>
    <xf numFmtId="0" fontId="11" fillId="0" borderId="0" xfId="1" applyFont="1" applyFill="1" applyBorder="1" applyAlignment="1">
      <alignment horizontal="left" vertical="center" wrapText="1"/>
    </xf>
    <xf numFmtId="38" fontId="0" fillId="0" borderId="14" xfId="2" applyFont="1" applyFill="1" applyBorder="1" applyAlignment="1" applyProtection="1">
      <alignment horizontal="right" vertical="center" wrapText="1"/>
    </xf>
    <xf numFmtId="38" fontId="0" fillId="0" borderId="15" xfId="2" applyFont="1" applyFill="1" applyBorder="1" applyAlignment="1">
      <alignment horizontal="left" vertical="center" wrapText="1"/>
    </xf>
    <xf numFmtId="0" fontId="1" fillId="5" borderId="32" xfId="1" applyFont="1" applyFill="1" applyBorder="1" applyAlignment="1">
      <alignment vertical="center"/>
    </xf>
    <xf numFmtId="0" fontId="1" fillId="5" borderId="26" xfId="1" applyFont="1" applyFill="1" applyBorder="1" applyAlignment="1">
      <alignment vertical="center" wrapText="1"/>
    </xf>
    <xf numFmtId="0" fontId="10" fillId="5" borderId="27" xfId="1" applyFont="1" applyFill="1" applyBorder="1" applyAlignment="1">
      <alignment horizontal="center" vertical="center" shrinkToFit="1"/>
    </xf>
    <xf numFmtId="3" fontId="1" fillId="5" borderId="28" xfId="1" applyNumberFormat="1" applyFill="1" applyBorder="1">
      <alignment vertical="center"/>
    </xf>
    <xf numFmtId="178" fontId="1" fillId="5" borderId="28" xfId="1" applyNumberFormat="1" applyFill="1" applyBorder="1" applyAlignment="1">
      <alignment horizontal="right" vertical="center"/>
    </xf>
    <xf numFmtId="3" fontId="1" fillId="5" borderId="29" xfId="1" applyNumberFormat="1" applyFill="1" applyBorder="1" applyAlignment="1">
      <alignment horizontal="left" vertical="center" wrapText="1"/>
    </xf>
    <xf numFmtId="0" fontId="1" fillId="0" borderId="31" xfId="1" applyFont="1" applyFill="1" applyBorder="1" applyAlignment="1">
      <alignment vertical="center"/>
    </xf>
    <xf numFmtId="0" fontId="1" fillId="0" borderId="21" xfId="1" applyFont="1" applyFill="1" applyBorder="1" applyAlignment="1">
      <alignment vertical="center"/>
    </xf>
    <xf numFmtId="0" fontId="1" fillId="0" borderId="21" xfId="1" applyFont="1" applyFill="1" applyBorder="1" applyAlignment="1">
      <alignment vertical="center" wrapText="1"/>
    </xf>
    <xf numFmtId="0" fontId="10" fillId="0" borderId="22" xfId="1" applyFont="1" applyFill="1" applyBorder="1" applyAlignment="1">
      <alignment horizontal="center" vertical="center" shrinkToFit="1"/>
    </xf>
    <xf numFmtId="3" fontId="1" fillId="0" borderId="23" xfId="1" applyNumberFormat="1" applyFill="1" applyBorder="1">
      <alignment vertical="center"/>
    </xf>
    <xf numFmtId="3" fontId="1" fillId="0" borderId="23" xfId="1" applyNumberFormat="1" applyFill="1" applyBorder="1" applyAlignment="1">
      <alignment vertical="center"/>
    </xf>
    <xf numFmtId="178" fontId="1" fillId="0" borderId="23" xfId="1" applyNumberFormat="1" applyFill="1" applyBorder="1" applyAlignment="1">
      <alignment horizontal="right" vertical="center"/>
    </xf>
    <xf numFmtId="3" fontId="1" fillId="0" borderId="24" xfId="1" applyNumberFormat="1" applyFill="1" applyBorder="1" applyAlignment="1">
      <alignment horizontal="left" vertical="center" wrapText="1"/>
    </xf>
    <xf numFmtId="0" fontId="1" fillId="5" borderId="8" xfId="1" applyFill="1" applyBorder="1" applyAlignment="1">
      <alignment vertical="center"/>
    </xf>
    <xf numFmtId="0" fontId="1" fillId="5" borderId="38" xfId="1" applyFont="1" applyFill="1" applyBorder="1" applyAlignment="1">
      <alignment vertical="center"/>
    </xf>
    <xf numFmtId="0" fontId="1" fillId="5" borderId="38" xfId="1" applyFont="1" applyFill="1" applyBorder="1" applyAlignment="1">
      <alignment vertical="center" wrapText="1"/>
    </xf>
    <xf numFmtId="0" fontId="10" fillId="5" borderId="39" xfId="1" applyFont="1" applyFill="1" applyBorder="1" applyAlignment="1">
      <alignment horizontal="center" vertical="center" shrinkToFit="1"/>
    </xf>
    <xf numFmtId="3" fontId="1" fillId="5" borderId="40" xfId="1" applyNumberFormat="1" applyFill="1" applyBorder="1">
      <alignment vertical="center"/>
    </xf>
    <xf numFmtId="3" fontId="1" fillId="5" borderId="40" xfId="1" applyNumberFormat="1" applyFill="1" applyBorder="1" applyAlignment="1">
      <alignment vertical="center"/>
    </xf>
    <xf numFmtId="178" fontId="1" fillId="5" borderId="40" xfId="1" applyNumberFormat="1" applyFill="1" applyBorder="1" applyAlignment="1">
      <alignment horizontal="right" vertical="center"/>
    </xf>
    <xf numFmtId="3" fontId="1" fillId="5" borderId="41" xfId="1" applyNumberFormat="1" applyFill="1" applyBorder="1" applyAlignment="1">
      <alignment horizontal="left" vertical="center" wrapText="1"/>
    </xf>
    <xf numFmtId="0" fontId="1" fillId="0" borderId="32" xfId="1" applyFont="1" applyFill="1" applyBorder="1" applyAlignment="1">
      <alignment horizontal="right" vertical="center" wrapText="1"/>
    </xf>
    <xf numFmtId="0" fontId="7" fillId="4" borderId="38" xfId="1" applyFont="1" applyFill="1" applyBorder="1" applyAlignment="1">
      <alignment horizontal="right" vertical="center" wrapText="1"/>
    </xf>
    <xf numFmtId="0" fontId="22" fillId="0" borderId="33" xfId="1" applyFont="1" applyFill="1" applyBorder="1" applyAlignment="1">
      <alignment horizontal="center" vertical="center"/>
    </xf>
    <xf numFmtId="0" fontId="22" fillId="0" borderId="18" xfId="1" applyFont="1" applyFill="1" applyBorder="1" applyAlignment="1">
      <alignment horizontal="center" vertical="center"/>
    </xf>
    <xf numFmtId="0" fontId="7" fillId="4" borderId="38" xfId="1" applyFont="1" applyFill="1" applyBorder="1" applyAlignment="1">
      <alignment horizontal="right" vertical="center"/>
    </xf>
    <xf numFmtId="0" fontId="22" fillId="0" borderId="39" xfId="1" applyFont="1" applyFill="1" applyBorder="1" applyAlignment="1">
      <alignment horizontal="center" vertical="center"/>
    </xf>
    <xf numFmtId="0" fontId="22" fillId="0" borderId="13" xfId="1" applyFont="1" applyFill="1" applyBorder="1" applyAlignment="1">
      <alignment horizontal="center" vertical="center"/>
    </xf>
    <xf numFmtId="0" fontId="7" fillId="5" borderId="45" xfId="1" applyFont="1" applyFill="1" applyBorder="1" applyAlignment="1">
      <alignment horizontal="right" vertical="center" wrapText="1"/>
    </xf>
    <xf numFmtId="38" fontId="0" fillId="5" borderId="4" xfId="0" applyNumberFormat="1" applyFill="1" applyBorder="1">
      <alignment vertical="center"/>
    </xf>
    <xf numFmtId="38" fontId="0" fillId="5" borderId="5" xfId="0" applyNumberFormat="1" applyFill="1" applyBorder="1">
      <alignment vertical="center"/>
    </xf>
    <xf numFmtId="0" fontId="9" fillId="0" borderId="28" xfId="1" applyFont="1" applyBorder="1" applyAlignment="1">
      <alignment horizontal="center" vertical="center"/>
    </xf>
    <xf numFmtId="0" fontId="9" fillId="0" borderId="61" xfId="1" applyFont="1" applyBorder="1" applyAlignment="1">
      <alignment horizontal="left" vertical="center"/>
    </xf>
    <xf numFmtId="0" fontId="9" fillId="0" borderId="25" xfId="1" applyFont="1" applyBorder="1" applyAlignment="1">
      <alignment horizontal="center" vertical="center"/>
    </xf>
    <xf numFmtId="0" fontId="9" fillId="0" borderId="27" xfId="1" applyFont="1" applyBorder="1" applyAlignment="1">
      <alignment horizontal="center" vertical="center"/>
    </xf>
    <xf numFmtId="0" fontId="9" fillId="0" borderId="61" xfId="1" applyFont="1" applyBorder="1" applyAlignment="1">
      <alignment horizontal="left" vertical="center"/>
    </xf>
    <xf numFmtId="3" fontId="1" fillId="0" borderId="0" xfId="1" applyNumberFormat="1">
      <alignment vertical="center"/>
    </xf>
    <xf numFmtId="38" fontId="9" fillId="0" borderId="0" xfId="1" applyNumberFormat="1" applyFont="1">
      <alignment vertical="center"/>
    </xf>
    <xf numFmtId="180" fontId="9" fillId="0" borderId="54" xfId="2" applyNumberFormat="1" applyFont="1" applyBorder="1" applyAlignment="1">
      <alignment vertical="center" shrinkToFit="1"/>
    </xf>
    <xf numFmtId="3" fontId="20" fillId="0" borderId="29" xfId="1" applyNumberFormat="1" applyFont="1" applyFill="1" applyBorder="1" applyAlignment="1">
      <alignment horizontal="left" vertical="center" wrapText="1"/>
    </xf>
    <xf numFmtId="0" fontId="1" fillId="6" borderId="42" xfId="1" applyFill="1" applyBorder="1" applyAlignment="1">
      <alignment vertical="center"/>
    </xf>
    <xf numFmtId="0" fontId="1" fillId="6" borderId="26" xfId="1" applyFill="1" applyBorder="1" applyAlignment="1">
      <alignment horizontal="left" vertical="center"/>
    </xf>
    <xf numFmtId="0" fontId="1" fillId="6" borderId="32" xfId="1" applyFill="1" applyBorder="1" applyAlignment="1">
      <alignment horizontal="left" vertical="center" wrapText="1"/>
    </xf>
    <xf numFmtId="0" fontId="1" fillId="6" borderId="33" xfId="1" applyFill="1" applyBorder="1" applyAlignment="1">
      <alignment horizontal="center" vertical="center"/>
    </xf>
    <xf numFmtId="38" fontId="0" fillId="6" borderId="34" xfId="2" applyFont="1" applyFill="1" applyBorder="1" applyAlignment="1">
      <alignment horizontal="right" vertical="center" wrapText="1"/>
    </xf>
    <xf numFmtId="40" fontId="0" fillId="6" borderId="34" xfId="2" applyNumberFormat="1" applyFont="1" applyFill="1" applyBorder="1" applyAlignment="1">
      <alignment horizontal="right" vertical="center" wrapText="1"/>
    </xf>
    <xf numFmtId="0" fontId="1" fillId="6" borderId="35" xfId="1" applyFill="1" applyBorder="1" applyAlignment="1">
      <alignment horizontal="left" vertical="center" wrapText="1"/>
    </xf>
    <xf numFmtId="0" fontId="1" fillId="6" borderId="32" xfId="1" applyFill="1" applyBorder="1" applyAlignment="1">
      <alignment vertical="center"/>
    </xf>
    <xf numFmtId="0" fontId="1" fillId="6" borderId="15" xfId="1" applyFill="1" applyBorder="1" applyAlignment="1">
      <alignment horizontal="left" vertical="center" wrapText="1"/>
    </xf>
    <xf numFmtId="0" fontId="1" fillId="6" borderId="45" xfId="1" applyFill="1" applyBorder="1" applyAlignment="1">
      <alignment vertical="center"/>
    </xf>
    <xf numFmtId="0" fontId="1" fillId="6" borderId="45" xfId="1" applyFill="1" applyBorder="1" applyAlignment="1">
      <alignment vertical="center" wrapText="1"/>
    </xf>
    <xf numFmtId="0" fontId="9" fillId="6" borderId="45" xfId="1" applyFont="1" applyFill="1" applyBorder="1" applyAlignment="1">
      <alignment horizontal="left" vertical="center"/>
    </xf>
    <xf numFmtId="0" fontId="1" fillId="6" borderId="46" xfId="1" applyFill="1" applyBorder="1" applyAlignment="1">
      <alignment horizontal="right" vertical="center"/>
    </xf>
    <xf numFmtId="38" fontId="0" fillId="6" borderId="43" xfId="2" applyFont="1" applyFill="1" applyBorder="1" applyAlignment="1">
      <alignment horizontal="right" vertical="center" wrapText="1"/>
    </xf>
    <xf numFmtId="40" fontId="0" fillId="6" borderId="43" xfId="2" applyNumberFormat="1" applyFont="1" applyFill="1" applyBorder="1" applyAlignment="1">
      <alignment horizontal="right" vertical="center" wrapText="1"/>
    </xf>
    <xf numFmtId="177" fontId="1" fillId="6" borderId="50" xfId="1" applyNumberFormat="1" applyFill="1" applyBorder="1" applyAlignment="1">
      <alignment vertical="center" wrapText="1"/>
    </xf>
    <xf numFmtId="0" fontId="1" fillId="0" borderId="4" xfId="1" applyFill="1" applyBorder="1" applyAlignment="1">
      <alignment horizontal="left" vertical="center" shrinkToFit="1"/>
    </xf>
    <xf numFmtId="0" fontId="1" fillId="0" borderId="6" xfId="1" applyFill="1" applyBorder="1" applyAlignment="1">
      <alignment horizontal="left" vertical="center" shrinkToFit="1"/>
    </xf>
    <xf numFmtId="0" fontId="1" fillId="0" borderId="12" xfId="1" applyFill="1" applyBorder="1" applyAlignment="1">
      <alignment horizontal="center" vertical="center" wrapText="1"/>
    </xf>
    <xf numFmtId="0" fontId="1" fillId="0" borderId="15" xfId="1" applyFill="1" applyBorder="1" applyAlignment="1">
      <alignment horizontal="center" vertical="center"/>
    </xf>
    <xf numFmtId="177" fontId="1" fillId="0" borderId="29" xfId="1" applyNumberFormat="1" applyFill="1" applyBorder="1" applyAlignment="1">
      <alignment horizontal="left" vertical="center" wrapText="1"/>
    </xf>
    <xf numFmtId="0" fontId="1" fillId="0" borderId="15" xfId="1" applyFill="1" applyBorder="1" applyAlignment="1">
      <alignment horizontal="left" vertical="center" wrapText="1"/>
    </xf>
    <xf numFmtId="0" fontId="7" fillId="0" borderId="47" xfId="1" applyFont="1" applyFill="1" applyBorder="1" applyAlignment="1">
      <alignment horizontal="left" vertical="center"/>
    </xf>
    <xf numFmtId="0" fontId="7" fillId="0" borderId="17" xfId="1" applyFont="1" applyFill="1" applyBorder="1" applyAlignment="1">
      <alignment horizontal="left" vertical="center"/>
    </xf>
    <xf numFmtId="0" fontId="11" fillId="0" borderId="2" xfId="1" applyFont="1" applyFill="1" applyBorder="1" applyAlignment="1">
      <alignment horizontal="left" vertical="center" wrapText="1"/>
    </xf>
    <xf numFmtId="0" fontId="12" fillId="0" borderId="3" xfId="1" applyFont="1" applyFill="1" applyBorder="1" applyAlignment="1">
      <alignment vertical="center"/>
    </xf>
    <xf numFmtId="0" fontId="1" fillId="0" borderId="34" xfId="1" applyFill="1" applyBorder="1" applyAlignment="1">
      <alignment horizontal="left" vertical="center" wrapText="1"/>
    </xf>
    <xf numFmtId="0" fontId="1" fillId="0" borderId="34" xfId="1" applyFill="1" applyBorder="1" applyAlignment="1">
      <alignment horizontal="left" vertical="center"/>
    </xf>
    <xf numFmtId="0" fontId="1" fillId="0" borderId="19" xfId="1" applyFill="1" applyBorder="1" applyAlignment="1">
      <alignment horizontal="left" vertical="center"/>
    </xf>
    <xf numFmtId="0" fontId="7" fillId="0" borderId="1" xfId="1" applyFont="1" applyBorder="1" applyAlignment="1">
      <alignment horizontal="left" vertical="center" shrinkToFit="1"/>
    </xf>
    <xf numFmtId="0" fontId="7" fillId="0" borderId="2" xfId="1" applyFont="1" applyBorder="1" applyAlignment="1">
      <alignment horizontal="left" vertical="center" shrinkToFit="1"/>
    </xf>
    <xf numFmtId="0" fontId="7" fillId="0" borderId="3" xfId="1" applyFont="1" applyBorder="1" applyAlignment="1">
      <alignment horizontal="left" vertical="center" shrinkToFit="1"/>
    </xf>
    <xf numFmtId="0" fontId="7" fillId="0" borderId="4" xfId="1" applyFont="1" applyFill="1" applyBorder="1" applyAlignment="1">
      <alignment horizontal="left" vertical="center" shrinkToFit="1"/>
    </xf>
    <xf numFmtId="0" fontId="7" fillId="0" borderId="2" xfId="1" applyFont="1" applyFill="1" applyBorder="1" applyAlignment="1">
      <alignment horizontal="left" vertical="center" shrinkToFit="1"/>
    </xf>
    <xf numFmtId="0" fontId="7" fillId="0" borderId="3" xfId="1" applyFont="1" applyFill="1" applyBorder="1" applyAlignment="1">
      <alignment horizontal="left" vertical="center" shrinkToFit="1"/>
    </xf>
    <xf numFmtId="0" fontId="1" fillId="0" borderId="28" xfId="1" applyFont="1" applyFill="1" applyBorder="1" applyAlignment="1">
      <alignment horizontal="center" vertical="center" wrapText="1"/>
    </xf>
    <xf numFmtId="0" fontId="1" fillId="0" borderId="14" xfId="1" applyFont="1" applyFill="1" applyBorder="1" applyAlignment="1">
      <alignment horizontal="center" vertical="center" wrapText="1"/>
    </xf>
    <xf numFmtId="0" fontId="1" fillId="0" borderId="23" xfId="1" applyFont="1" applyFill="1" applyBorder="1" applyAlignment="1">
      <alignment horizontal="center" vertical="center" wrapText="1"/>
    </xf>
    <xf numFmtId="0" fontId="15" fillId="0" borderId="25" xfId="1" applyFont="1" applyFill="1" applyBorder="1" applyAlignment="1">
      <alignment horizontal="center" vertical="center" wrapText="1"/>
    </xf>
    <xf numFmtId="0" fontId="15" fillId="0" borderId="27" xfId="1" applyFont="1" applyFill="1" applyBorder="1" applyAlignment="1">
      <alignment horizontal="center" vertical="center" wrapText="1"/>
    </xf>
    <xf numFmtId="0" fontId="1" fillId="0" borderId="25" xfId="1" applyFont="1" applyFill="1" applyBorder="1" applyAlignment="1">
      <alignment horizontal="center" vertical="center" wrapText="1"/>
    </xf>
    <xf numFmtId="0" fontId="1" fillId="0" borderId="27" xfId="1" applyFont="1" applyFill="1" applyBorder="1" applyAlignment="1">
      <alignment horizontal="center" vertical="center" wrapText="1"/>
    </xf>
    <xf numFmtId="0" fontId="1" fillId="0" borderId="31" xfId="1" applyFont="1" applyFill="1" applyBorder="1" applyAlignment="1">
      <alignment horizontal="center" vertical="center" wrapText="1"/>
    </xf>
    <xf numFmtId="0" fontId="1" fillId="0" borderId="22" xfId="1" applyFont="1" applyFill="1" applyBorder="1" applyAlignment="1">
      <alignment horizontal="center" vertical="center" wrapText="1"/>
    </xf>
    <xf numFmtId="0" fontId="7" fillId="5" borderId="49" xfId="1" applyFont="1" applyFill="1" applyBorder="1" applyAlignment="1">
      <alignment horizontal="center" vertical="center" textRotation="255"/>
    </xf>
    <xf numFmtId="0" fontId="7" fillId="5" borderId="48" xfId="1" applyFont="1" applyFill="1" applyBorder="1" applyAlignment="1">
      <alignment horizontal="center" vertical="center" textRotation="255"/>
    </xf>
    <xf numFmtId="0" fontId="1" fillId="0" borderId="25" xfId="1" applyFont="1" applyFill="1" applyBorder="1" applyAlignment="1">
      <alignment horizontal="center" vertical="center" textRotation="255"/>
    </xf>
    <xf numFmtId="0" fontId="1" fillId="0" borderId="26" xfId="1" applyFont="1" applyFill="1" applyBorder="1" applyAlignment="1">
      <alignment horizontal="center" vertical="center" textRotation="255"/>
    </xf>
    <xf numFmtId="0" fontId="1" fillId="0" borderId="30" xfId="1" applyFont="1" applyFill="1" applyBorder="1" applyAlignment="1">
      <alignment horizontal="center" vertical="center" textRotation="255"/>
    </xf>
    <xf numFmtId="0" fontId="1" fillId="0" borderId="0" xfId="1" applyFont="1" applyFill="1" applyBorder="1" applyAlignment="1">
      <alignment horizontal="center" vertical="center" textRotation="255"/>
    </xf>
    <xf numFmtId="0" fontId="1" fillId="0" borderId="31" xfId="1" applyFont="1" applyFill="1" applyBorder="1" applyAlignment="1">
      <alignment horizontal="center" vertical="center" textRotation="255"/>
    </xf>
    <xf numFmtId="0" fontId="1" fillId="0" borderId="21" xfId="1" applyFont="1" applyFill="1" applyBorder="1" applyAlignment="1">
      <alignment horizontal="center" vertical="center" textRotation="255"/>
    </xf>
    <xf numFmtId="0" fontId="1" fillId="5" borderId="25" xfId="1" applyFont="1" applyFill="1" applyBorder="1" applyAlignment="1">
      <alignment horizontal="center" vertical="center" textRotation="255"/>
    </xf>
    <xf numFmtId="0" fontId="1" fillId="5" borderId="27" xfId="1" applyFont="1" applyFill="1" applyBorder="1" applyAlignment="1">
      <alignment horizontal="center" vertical="center" textRotation="255"/>
    </xf>
    <xf numFmtId="0" fontId="1" fillId="5" borderId="30" xfId="1" applyFont="1" applyFill="1" applyBorder="1" applyAlignment="1">
      <alignment horizontal="center" vertical="center" textRotation="255"/>
    </xf>
    <xf numFmtId="0" fontId="1" fillId="5" borderId="13" xfId="1" applyFont="1" applyFill="1" applyBorder="1" applyAlignment="1">
      <alignment horizontal="center" vertical="center" textRotation="255"/>
    </xf>
    <xf numFmtId="0" fontId="1" fillId="5" borderId="31" xfId="1" applyFont="1" applyFill="1" applyBorder="1" applyAlignment="1">
      <alignment horizontal="center" vertical="center" textRotation="255"/>
    </xf>
    <xf numFmtId="0" fontId="1" fillId="5" borderId="21" xfId="1" applyFont="1" applyFill="1" applyBorder="1" applyAlignment="1">
      <alignment horizontal="center" vertical="center" textRotation="255"/>
    </xf>
    <xf numFmtId="0" fontId="1" fillId="0" borderId="27" xfId="1" applyFont="1" applyFill="1" applyBorder="1" applyAlignment="1">
      <alignment horizontal="center" vertical="center" textRotation="255"/>
    </xf>
    <xf numFmtId="0" fontId="1" fillId="0" borderId="13" xfId="1" applyFont="1" applyFill="1" applyBorder="1" applyAlignment="1">
      <alignment horizontal="center" vertical="center" textRotation="255"/>
    </xf>
    <xf numFmtId="0" fontId="1" fillId="5" borderId="49" xfId="1" applyFill="1" applyBorder="1" applyAlignment="1">
      <alignment horizontal="center" vertical="center" textRotation="255"/>
    </xf>
    <xf numFmtId="0" fontId="1" fillId="5" borderId="48" xfId="1" applyFill="1" applyBorder="1" applyAlignment="1">
      <alignment horizontal="center" vertical="center" textRotation="255"/>
    </xf>
    <xf numFmtId="0" fontId="9" fillId="0" borderId="60" xfId="1" applyFont="1" applyBorder="1" applyAlignment="1">
      <alignment horizontal="left" vertical="center"/>
    </xf>
    <xf numFmtId="0" fontId="9" fillId="0" borderId="61" xfId="1" applyFont="1" applyBorder="1" applyAlignment="1">
      <alignment horizontal="left" vertical="center"/>
    </xf>
    <xf numFmtId="0" fontId="18" fillId="0" borderId="28" xfId="1" applyFont="1" applyBorder="1" applyAlignment="1">
      <alignment horizontal="left" vertical="top" wrapText="1"/>
    </xf>
    <xf numFmtId="0" fontId="18" fillId="0" borderId="23" xfId="1" applyFont="1" applyBorder="1" applyAlignment="1">
      <alignment horizontal="left" vertical="top" wrapText="1"/>
    </xf>
    <xf numFmtId="0" fontId="9" fillId="0" borderId="31" xfId="1" applyFont="1" applyBorder="1" applyAlignment="1">
      <alignment horizontal="left" vertical="center"/>
    </xf>
    <xf numFmtId="0" fontId="9" fillId="0" borderId="21" xfId="1" applyFont="1" applyBorder="1" applyAlignment="1">
      <alignment horizontal="left" vertical="center"/>
    </xf>
    <xf numFmtId="0" fontId="9" fillId="0" borderId="34" xfId="1" applyFont="1" applyBorder="1" applyAlignment="1">
      <alignment horizontal="center" vertical="center" shrinkToFit="1"/>
    </xf>
    <xf numFmtId="0" fontId="9" fillId="0" borderId="14" xfId="1" applyFont="1" applyBorder="1" applyAlignment="1">
      <alignment horizontal="center" vertical="center" wrapText="1"/>
    </xf>
    <xf numFmtId="0" fontId="9" fillId="0" borderId="14" xfId="1" applyFont="1" applyBorder="1" applyAlignment="1">
      <alignment horizontal="center" vertical="center"/>
    </xf>
    <xf numFmtId="0" fontId="9" fillId="0" borderId="23" xfId="1" applyFont="1" applyBorder="1" applyAlignment="1">
      <alignment horizontal="center" vertical="center"/>
    </xf>
    <xf numFmtId="0" fontId="18" fillId="0" borderId="14" xfId="1" applyFont="1" applyBorder="1" applyAlignment="1">
      <alignment horizontal="left" vertical="top" wrapText="1"/>
    </xf>
    <xf numFmtId="0" fontId="9" fillId="0" borderId="34" xfId="1" applyFont="1" applyBorder="1" applyAlignment="1">
      <alignment horizontal="center" vertical="center"/>
    </xf>
    <xf numFmtId="0" fontId="9" fillId="0" borderId="28" xfId="1" applyFont="1" applyBorder="1" applyAlignment="1">
      <alignment horizontal="center" vertical="center"/>
    </xf>
    <xf numFmtId="0" fontId="9" fillId="0" borderId="28" xfId="1" applyFont="1" applyBorder="1" applyAlignment="1">
      <alignment horizontal="center" vertical="center" wrapText="1"/>
    </xf>
    <xf numFmtId="0" fontId="9" fillId="0" borderId="23" xfId="1" applyFont="1" applyBorder="1" applyAlignment="1">
      <alignment horizontal="center" vertical="center" wrapText="1"/>
    </xf>
    <xf numFmtId="0" fontId="25" fillId="0" borderId="28" xfId="1" applyFont="1" applyBorder="1" applyAlignment="1">
      <alignment horizontal="left" vertical="top" wrapText="1"/>
    </xf>
    <xf numFmtId="0" fontId="25" fillId="0" borderId="14" xfId="1" applyFont="1" applyBorder="1" applyAlignment="1">
      <alignment horizontal="left" vertical="top" wrapText="1"/>
    </xf>
    <xf numFmtId="0" fontId="25" fillId="0" borderId="23" xfId="1" applyFont="1" applyBorder="1" applyAlignment="1">
      <alignment horizontal="left" vertical="top" wrapText="1"/>
    </xf>
    <xf numFmtId="0" fontId="16" fillId="0" borderId="0" xfId="1" applyFont="1" applyAlignment="1">
      <alignment horizontal="center" vertical="center"/>
    </xf>
    <xf numFmtId="0" fontId="24" fillId="0" borderId="42" xfId="1" applyFont="1" applyBorder="1" applyAlignment="1">
      <alignment horizontal="center" vertical="center" shrinkToFit="1"/>
    </xf>
    <xf numFmtId="0" fontId="24" fillId="0" borderId="33" xfId="1" applyFont="1" applyBorder="1" applyAlignment="1">
      <alignment horizontal="center" vertical="center" shrinkToFit="1"/>
    </xf>
    <xf numFmtId="0" fontId="1" fillId="0" borderId="42" xfId="1" applyFill="1" applyBorder="1" applyAlignment="1">
      <alignment horizontal="left" vertical="center" wrapText="1"/>
    </xf>
    <xf numFmtId="0" fontId="1" fillId="0" borderId="32" xfId="1" applyFill="1" applyBorder="1" applyAlignment="1">
      <alignment horizontal="left" vertical="center" wrapText="1"/>
    </xf>
    <xf numFmtId="178" fontId="0" fillId="6" borderId="34" xfId="2" applyNumberFormat="1" applyFont="1" applyFill="1" applyBorder="1" applyAlignment="1">
      <alignment horizontal="right" vertical="center" wrapText="1"/>
    </xf>
    <xf numFmtId="0" fontId="1" fillId="6" borderId="35" xfId="1" applyFill="1" applyBorder="1" applyAlignment="1">
      <alignment vertical="center" shrinkToFit="1"/>
    </xf>
    <xf numFmtId="0" fontId="1" fillId="6" borderId="35" xfId="1" applyFill="1" applyBorder="1" applyAlignment="1">
      <alignment vertical="center" wrapText="1"/>
    </xf>
    <xf numFmtId="38" fontId="0" fillId="6" borderId="19" xfId="2" applyFont="1" applyFill="1" applyBorder="1" applyAlignment="1">
      <alignment horizontal="right" vertical="center" wrapText="1"/>
    </xf>
    <xf numFmtId="0" fontId="1" fillId="6" borderId="20" xfId="1" applyFill="1" applyBorder="1" applyAlignment="1">
      <alignment horizontal="left" vertical="center" shrinkToFit="1"/>
    </xf>
  </cellXfs>
  <cellStyles count="4">
    <cellStyle name="パーセント 2" xfId="3" xr:uid="{00000000-0005-0000-0000-000000000000}"/>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190501</xdr:colOff>
      <xdr:row>4</xdr:row>
      <xdr:rowOff>28575</xdr:rowOff>
    </xdr:from>
    <xdr:to>
      <xdr:col>18</xdr:col>
      <xdr:colOff>476250</xdr:colOff>
      <xdr:row>10</xdr:row>
      <xdr:rowOff>171451</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9525001" y="781050"/>
          <a:ext cx="2771774" cy="1609726"/>
        </a:xfrm>
        <a:prstGeom prst="wedgeRectCallout">
          <a:avLst>
            <a:gd name="adj1" fmla="val -54474"/>
            <a:gd name="adj2" fmla="val -4601"/>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付加価値額の拡大率は、要望調査における配分基準項目の目標ポイントとなっており、</a:t>
          </a:r>
          <a:r>
            <a:rPr kumimoji="1" lang="ja-JP" altLang="en-US" sz="1100" b="1">
              <a:solidFill>
                <a:srgbClr val="FF0000"/>
              </a:solidFill>
            </a:rPr>
            <a:t>要望調査で加点を受けた者は計画承認申請時にポイントに影響を及ぼす下方修正はできません</a:t>
          </a:r>
          <a:r>
            <a:rPr kumimoji="1" lang="ja-JP" altLang="en-US" sz="1100"/>
            <a:t>。なお、要望調査では</a:t>
          </a:r>
          <a:r>
            <a:rPr kumimoji="1" lang="en-US" altLang="ja-JP" sz="1100"/>
            <a:t>28</a:t>
          </a:r>
          <a:r>
            <a:rPr kumimoji="1" lang="ja-JP" altLang="en-US" sz="1100"/>
            <a:t>年度実績を用いたが、計画承認申請時に</a:t>
          </a:r>
          <a:r>
            <a:rPr kumimoji="1" lang="en-US" altLang="ja-JP" sz="1100"/>
            <a:t>29</a:t>
          </a:r>
          <a:r>
            <a:rPr kumimoji="1" lang="ja-JP" altLang="en-US" sz="1100"/>
            <a:t>年度実績が判明している場合は、現状値を</a:t>
          </a:r>
          <a:r>
            <a:rPr kumimoji="1" lang="en-US" altLang="ja-JP" sz="1100"/>
            <a:t>29</a:t>
          </a:r>
          <a:r>
            <a:rPr kumimoji="1" lang="ja-JP" altLang="en-US" sz="1100"/>
            <a:t>年度実績に修正して下さい。</a:t>
          </a:r>
        </a:p>
      </xdr:txBody>
    </xdr:sp>
    <xdr:clientData/>
  </xdr:twoCellAnchor>
  <xdr:twoCellAnchor>
    <xdr:from>
      <xdr:col>14</xdr:col>
      <xdr:colOff>190500</xdr:colOff>
      <xdr:row>0</xdr:row>
      <xdr:rowOff>76200</xdr:rowOff>
    </xdr:from>
    <xdr:to>
      <xdr:col>17</xdr:col>
      <xdr:colOff>342902</xdr:colOff>
      <xdr:row>3</xdr:row>
      <xdr:rowOff>76200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915400" y="76200"/>
          <a:ext cx="1952627" cy="628650"/>
        </a:xfrm>
        <a:prstGeom prst="rect">
          <a:avLst/>
        </a:prstGeom>
        <a:solidFill>
          <a:srgbClr val="FFFF99"/>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latin typeface="+mn-ea"/>
              <a:ea typeface="+mn-ea"/>
            </a:rPr>
            <a:t>記載例</a:t>
          </a:r>
          <a:endParaRPr kumimoji="1" lang="en-US" altLang="ja-JP" sz="1200" b="1">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190500</xdr:colOff>
      <xdr:row>4</xdr:row>
      <xdr:rowOff>28574</xdr:rowOff>
    </xdr:from>
    <xdr:to>
      <xdr:col>21</xdr:col>
      <xdr:colOff>657224</xdr:colOff>
      <xdr:row>8</xdr:row>
      <xdr:rowOff>47625</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9725025" y="781049"/>
          <a:ext cx="5010149" cy="857251"/>
        </a:xfrm>
        <a:prstGeom prst="wedgeRectCallout">
          <a:avLst>
            <a:gd name="adj1" fmla="val -54474"/>
            <a:gd name="adj2" fmla="val 3177"/>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付加価値額の拡大率は、要望調査における配分基準項目の目標ポイントとなっており、</a:t>
          </a:r>
          <a:r>
            <a:rPr kumimoji="1" lang="ja-JP" altLang="en-US" sz="1100" b="1">
              <a:solidFill>
                <a:srgbClr val="FF0000"/>
              </a:solidFill>
            </a:rPr>
            <a:t>要望調査で加点を受けた者は計画承認申請時にポイントに影響を及ぼす下方修正はできません</a:t>
          </a:r>
          <a:r>
            <a:rPr kumimoji="1" lang="ja-JP" altLang="en-US" sz="1100"/>
            <a:t>。なお、要望調査では</a:t>
          </a:r>
          <a:r>
            <a:rPr kumimoji="1" lang="en-US" altLang="ja-JP" sz="1100"/>
            <a:t>2</a:t>
          </a:r>
          <a:r>
            <a:rPr kumimoji="1" lang="ja-JP" altLang="en-US" sz="1100"/>
            <a:t>年度実績を用いたが、計画承認申請時に</a:t>
          </a:r>
          <a:r>
            <a:rPr kumimoji="1" lang="en-US" altLang="ja-JP" sz="1100"/>
            <a:t>3</a:t>
          </a:r>
          <a:r>
            <a:rPr kumimoji="1" lang="ja-JP" altLang="en-US" sz="1100"/>
            <a:t>年度実績が判明している場合は、現状値を</a:t>
          </a:r>
          <a:r>
            <a:rPr kumimoji="1" lang="en-US" altLang="ja-JP" sz="1100"/>
            <a:t>29</a:t>
          </a:r>
          <a:r>
            <a:rPr kumimoji="1" lang="ja-JP" altLang="en-US" sz="1100"/>
            <a:t>年度実績に修正して下さい。</a:t>
          </a:r>
        </a:p>
      </xdr:txBody>
    </xdr:sp>
    <xdr:clientData/>
  </xdr:twoCellAnchor>
  <xdr:twoCellAnchor>
    <xdr:from>
      <xdr:col>14</xdr:col>
      <xdr:colOff>190500</xdr:colOff>
      <xdr:row>0</xdr:row>
      <xdr:rowOff>76200</xdr:rowOff>
    </xdr:from>
    <xdr:to>
      <xdr:col>17</xdr:col>
      <xdr:colOff>342902</xdr:colOff>
      <xdr:row>3</xdr:row>
      <xdr:rowOff>76200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915400" y="76200"/>
          <a:ext cx="1952627" cy="628650"/>
        </a:xfrm>
        <a:prstGeom prst="rect">
          <a:avLst/>
        </a:prstGeom>
        <a:solidFill>
          <a:srgbClr val="FFFF99"/>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latin typeface="+mn-ea"/>
              <a:ea typeface="+mn-ea"/>
            </a:rPr>
            <a:t>記載例</a:t>
          </a:r>
          <a:endParaRPr kumimoji="1" lang="en-US" altLang="ja-JP" sz="1200" b="1">
            <a:solidFill>
              <a:srgbClr val="FF0000"/>
            </a:solidFill>
            <a:latin typeface="+mn-ea"/>
            <a:ea typeface="+mn-ea"/>
          </a:endParaRPr>
        </a:p>
        <a:p>
          <a:pPr algn="ctr"/>
          <a:r>
            <a:rPr kumimoji="1" lang="ja-JP" altLang="en-US" sz="800" b="1">
              <a:solidFill>
                <a:srgbClr val="FF0000"/>
              </a:solidFill>
              <a:latin typeface="+mn-ea"/>
              <a:ea typeface="+mn-ea"/>
            </a:rPr>
            <a:t>（就農５年度目で水稲</a:t>
          </a:r>
          <a:r>
            <a:rPr kumimoji="1" lang="en-US" altLang="ja-JP" sz="800" b="1">
              <a:solidFill>
                <a:srgbClr val="FF0000"/>
              </a:solidFill>
              <a:latin typeface="+mn-ea"/>
              <a:ea typeface="+mn-ea"/>
            </a:rPr>
            <a:t>+</a:t>
          </a:r>
          <a:r>
            <a:rPr kumimoji="1" lang="ja-JP" altLang="en-US" sz="800" b="1">
              <a:solidFill>
                <a:srgbClr val="FF0000"/>
              </a:solidFill>
              <a:latin typeface="+mn-ea"/>
              <a:ea typeface="+mn-ea"/>
            </a:rPr>
            <a:t>だいこん経営</a:t>
          </a:r>
          <a:endParaRPr kumimoji="1" lang="en-US" altLang="ja-JP" sz="800" b="1">
            <a:solidFill>
              <a:srgbClr val="FF0000"/>
            </a:solidFill>
            <a:latin typeface="+mn-ea"/>
            <a:ea typeface="+mn-ea"/>
          </a:endParaRPr>
        </a:p>
        <a:p>
          <a:pPr algn="ctr"/>
          <a:r>
            <a:rPr kumimoji="1" lang="ja-JP" altLang="en-US" sz="800" b="1">
              <a:solidFill>
                <a:srgbClr val="FF0000"/>
              </a:solidFill>
              <a:latin typeface="+mn-ea"/>
              <a:ea typeface="+mn-ea"/>
            </a:rPr>
            <a:t>の者が水稲の規模拡大を図る場合）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190500</xdr:colOff>
      <xdr:row>2</xdr:row>
      <xdr:rowOff>104775</xdr:rowOff>
    </xdr:from>
    <xdr:to>
      <xdr:col>16</xdr:col>
      <xdr:colOff>342902</xdr:colOff>
      <xdr:row>4</xdr:row>
      <xdr:rowOff>161925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915400" y="457200"/>
          <a:ext cx="1952627" cy="400050"/>
        </a:xfrm>
        <a:prstGeom prst="rect">
          <a:avLst/>
        </a:prstGeom>
        <a:solidFill>
          <a:srgbClr val="FFFF99"/>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latin typeface="+mn-ea"/>
              <a:ea typeface="+mn-ea"/>
            </a:rPr>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コンボボックス用シート"/>
      <sheetName val="単価表一覧"/>
      <sheetName val="整理番号表"/>
      <sheetName val="機構P"/>
      <sheetName val="整理番号表（融資主体型補助事業）"/>
      <sheetName val="単価等"/>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3"/>
  <sheetViews>
    <sheetView tabSelected="1" view="pageBreakPreview" topLeftCell="C9" zoomScaleNormal="100" zoomScaleSheetLayoutView="100" workbookViewId="0">
      <selection activeCell="N13" sqref="N13"/>
    </sheetView>
  </sheetViews>
  <sheetFormatPr defaultRowHeight="13.5"/>
  <cols>
    <col min="1" max="4" width="2.625" style="4" customWidth="1"/>
    <col min="5" max="7" width="10.625" style="4" customWidth="1"/>
    <col min="8" max="8" width="3.625" style="4" customWidth="1"/>
    <col min="9" max="9" width="12.125" style="4" hidden="1" customWidth="1"/>
    <col min="10" max="14" width="12.625" style="4" customWidth="1"/>
    <col min="15" max="15" width="8.625" style="4" customWidth="1"/>
    <col min="16" max="16" width="30.625" style="4" customWidth="1"/>
    <col min="17" max="17" width="5.625" style="4" customWidth="1"/>
    <col min="18" max="16384" width="9" style="4"/>
  </cols>
  <sheetData>
    <row r="1" spans="1:20" ht="18" customHeight="1">
      <c r="A1" s="1" t="s">
        <v>0</v>
      </c>
      <c r="B1" s="2"/>
      <c r="C1" s="2"/>
      <c r="D1" s="2"/>
      <c r="E1" s="2"/>
      <c r="F1" s="2"/>
      <c r="G1" s="2"/>
      <c r="H1" s="3"/>
      <c r="I1" s="3"/>
      <c r="S1" s="5"/>
    </row>
    <row r="2" spans="1:20" ht="14.25" thickBot="1">
      <c r="H2" s="6"/>
      <c r="I2" s="6"/>
    </row>
    <row r="3" spans="1:20" ht="17.25" customHeight="1" thickBot="1">
      <c r="A3" s="253" t="s">
        <v>1</v>
      </c>
      <c r="B3" s="254"/>
      <c r="C3" s="254"/>
      <c r="D3" s="254"/>
      <c r="E3" s="255"/>
      <c r="F3" s="256"/>
      <c r="G3" s="257"/>
      <c r="H3" s="257"/>
      <c r="I3" s="257"/>
      <c r="J3" s="257"/>
      <c r="K3" s="257"/>
      <c r="L3" s="258"/>
      <c r="M3" s="7" t="s">
        <v>2</v>
      </c>
      <c r="N3" s="240"/>
      <c r="O3" s="241"/>
      <c r="P3" s="8"/>
      <c r="S3" s="5"/>
    </row>
    <row r="4" spans="1:20" ht="9.9499999999999993" customHeight="1" thickBot="1">
      <c r="H4" s="6"/>
      <c r="I4" s="6"/>
    </row>
    <row r="5" spans="1:20">
      <c r="A5" s="9"/>
      <c r="B5" s="10"/>
      <c r="C5" s="10"/>
      <c r="D5" s="10"/>
      <c r="E5" s="10"/>
      <c r="F5" s="10"/>
      <c r="G5" s="10"/>
      <c r="H5" s="11"/>
      <c r="I5" s="12" t="s">
        <v>183</v>
      </c>
      <c r="J5" s="12" t="s">
        <v>192</v>
      </c>
      <c r="K5" s="12" t="s">
        <v>192</v>
      </c>
      <c r="L5" s="12" t="s">
        <v>3</v>
      </c>
      <c r="M5" s="12" t="s">
        <v>4</v>
      </c>
      <c r="N5" s="12" t="s">
        <v>5</v>
      </c>
      <c r="O5" s="12" t="s">
        <v>6</v>
      </c>
      <c r="P5" s="242" t="s">
        <v>54</v>
      </c>
    </row>
    <row r="6" spans="1:20">
      <c r="A6" s="13"/>
      <c r="B6" s="14"/>
      <c r="C6" s="14"/>
      <c r="D6" s="14"/>
      <c r="E6" s="14"/>
      <c r="F6" s="14"/>
      <c r="G6" s="14"/>
      <c r="H6" s="15"/>
      <c r="I6" s="16" t="s">
        <v>184</v>
      </c>
      <c r="J6" s="16" t="s">
        <v>194</v>
      </c>
      <c r="K6" s="16" t="s">
        <v>194</v>
      </c>
      <c r="L6" s="16" t="s">
        <v>194</v>
      </c>
      <c r="M6" s="16" t="s">
        <v>194</v>
      </c>
      <c r="N6" s="16" t="s">
        <v>194</v>
      </c>
      <c r="O6" s="17" t="s">
        <v>7</v>
      </c>
      <c r="P6" s="243"/>
    </row>
    <row r="7" spans="1:20">
      <c r="A7" s="13"/>
      <c r="B7" s="14"/>
      <c r="C7" s="14"/>
      <c r="D7" s="14"/>
      <c r="E7" s="14"/>
      <c r="F7" s="14"/>
      <c r="G7" s="14"/>
      <c r="H7" s="15"/>
      <c r="I7" s="17" t="s">
        <v>8</v>
      </c>
      <c r="J7" s="17" t="s">
        <v>8</v>
      </c>
      <c r="K7" s="17" t="s">
        <v>8</v>
      </c>
      <c r="L7" s="17" t="s">
        <v>9</v>
      </c>
      <c r="M7" s="17" t="s">
        <v>10</v>
      </c>
      <c r="N7" s="17" t="s">
        <v>11</v>
      </c>
      <c r="O7" s="18" t="s">
        <v>12</v>
      </c>
      <c r="P7" s="243"/>
    </row>
    <row r="8" spans="1:20" ht="27.95" customHeight="1" thickBot="1">
      <c r="A8" s="19" t="str">
        <f>+IF(J36=0,"①付加価値額（円）","①付加価値額（円/人）")</f>
        <v>①付加価値額（円）</v>
      </c>
      <c r="B8" s="20"/>
      <c r="C8" s="20"/>
      <c r="D8" s="20"/>
      <c r="E8" s="20"/>
      <c r="F8" s="21"/>
      <c r="G8" s="21"/>
      <c r="H8" s="22" t="s">
        <v>13</v>
      </c>
      <c r="I8" s="23">
        <f>I10-I20+I31</f>
        <v>9985205.4545454532</v>
      </c>
      <c r="J8" s="23">
        <f>J10-J20+J31</f>
        <v>0</v>
      </c>
      <c r="K8" s="23">
        <f>K10-K20+K31</f>
        <v>0</v>
      </c>
      <c r="L8" s="23">
        <f t="shared" ref="L8:N8" si="0">L10-L20+L31</f>
        <v>0</v>
      </c>
      <c r="M8" s="23">
        <f t="shared" si="0"/>
        <v>0</v>
      </c>
      <c r="N8" s="23">
        <f t="shared" si="0"/>
        <v>0</v>
      </c>
      <c r="O8" s="144" t="str">
        <f>IF(J8=0,"-",+(N8-K8)/K8*100)</f>
        <v>-</v>
      </c>
      <c r="P8" s="24" t="s">
        <v>185</v>
      </c>
    </row>
    <row r="9" spans="1:20" ht="9.9499999999999993" customHeight="1" thickBot="1">
      <c r="A9" s="25"/>
      <c r="B9" s="26"/>
      <c r="C9" s="26"/>
      <c r="D9" s="26"/>
      <c r="E9" s="26"/>
      <c r="F9" s="26"/>
      <c r="G9" s="26"/>
      <c r="H9" s="26"/>
      <c r="I9" s="27"/>
      <c r="J9" s="27"/>
      <c r="K9" s="27"/>
      <c r="L9" s="27"/>
      <c r="M9" s="27"/>
      <c r="N9" s="27"/>
      <c r="O9" s="27"/>
      <c r="P9" s="28"/>
    </row>
    <row r="10" spans="1:20" ht="27.95" customHeight="1">
      <c r="A10" s="29" t="s">
        <v>14</v>
      </c>
      <c r="B10" s="30"/>
      <c r="C10" s="30"/>
      <c r="D10" s="30"/>
      <c r="E10" s="30"/>
      <c r="F10" s="30"/>
      <c r="G10" s="30"/>
      <c r="H10" s="31"/>
      <c r="I10" s="32">
        <f>SUM(I11:I16)</f>
        <v>17740257.818181816</v>
      </c>
      <c r="J10" s="32">
        <f>SUM(J11:J16)</f>
        <v>0</v>
      </c>
      <c r="K10" s="32">
        <f>SUM(K11:K16)</f>
        <v>0</v>
      </c>
      <c r="L10" s="32">
        <f t="shared" ref="L10:N10" si="1">SUM(L11:L16)</f>
        <v>0</v>
      </c>
      <c r="M10" s="32">
        <f t="shared" si="1"/>
        <v>0</v>
      </c>
      <c r="N10" s="32">
        <f t="shared" si="1"/>
        <v>0</v>
      </c>
      <c r="O10" s="76" t="str">
        <f t="shared" ref="O10:O17" si="2">IF(J10=0,"-",+(N10-K10)/K10*100)</f>
        <v>-</v>
      </c>
      <c r="P10" s="33"/>
    </row>
    <row r="11" spans="1:20" ht="24.95" customHeight="1">
      <c r="A11" s="34"/>
      <c r="B11" s="250" t="s">
        <v>48</v>
      </c>
      <c r="C11" s="250"/>
      <c r="D11" s="250"/>
      <c r="E11" s="250"/>
      <c r="F11" s="146" t="s">
        <v>49</v>
      </c>
      <c r="G11" s="147"/>
      <c r="H11" s="207">
        <v>1</v>
      </c>
      <c r="I11" s="36">
        <f>13862358*(12/11)</f>
        <v>15122572.363636363</v>
      </c>
      <c r="J11" s="36"/>
      <c r="K11" s="36">
        <f>J11*(12/9)</f>
        <v>0</v>
      </c>
      <c r="L11" s="36">
        <f>販売計画!J40</f>
        <v>0</v>
      </c>
      <c r="M11" s="36">
        <f>販売計画!L40</f>
        <v>0</v>
      </c>
      <c r="N11" s="36">
        <f>販売計画!N40</f>
        <v>0</v>
      </c>
      <c r="O11" s="77" t="str">
        <f t="shared" si="2"/>
        <v>-</v>
      </c>
      <c r="P11" s="244" t="s">
        <v>15</v>
      </c>
      <c r="T11" s="35"/>
    </row>
    <row r="12" spans="1:20" ht="24.95" customHeight="1">
      <c r="A12" s="34"/>
      <c r="B12" s="250"/>
      <c r="C12" s="250"/>
      <c r="D12" s="250"/>
      <c r="E12" s="250"/>
      <c r="F12" s="146" t="s">
        <v>50</v>
      </c>
      <c r="G12" s="147"/>
      <c r="H12" s="207">
        <v>2</v>
      </c>
      <c r="I12" s="36"/>
      <c r="J12" s="36"/>
      <c r="K12" s="36"/>
      <c r="L12" s="36"/>
      <c r="M12" s="36"/>
      <c r="N12" s="36"/>
      <c r="O12" s="77" t="str">
        <f t="shared" si="2"/>
        <v>-</v>
      </c>
      <c r="P12" s="245"/>
      <c r="Q12" s="4" t="s">
        <v>17</v>
      </c>
      <c r="T12" s="35"/>
    </row>
    <row r="13" spans="1:20" ht="24.95" customHeight="1">
      <c r="A13" s="34"/>
      <c r="B13" s="250" t="s">
        <v>47</v>
      </c>
      <c r="C13" s="250"/>
      <c r="D13" s="250"/>
      <c r="E13" s="250"/>
      <c r="F13" s="146" t="s">
        <v>61</v>
      </c>
      <c r="G13" s="147"/>
      <c r="H13" s="207">
        <v>3</v>
      </c>
      <c r="I13" s="36">
        <f>2399207*(12/11)</f>
        <v>2617316.7272727271</v>
      </c>
      <c r="J13" s="36"/>
      <c r="K13" s="36"/>
      <c r="L13" s="36"/>
      <c r="M13" s="36"/>
      <c r="N13" s="36"/>
      <c r="O13" s="77" t="str">
        <f t="shared" si="2"/>
        <v>-</v>
      </c>
      <c r="P13" s="71"/>
      <c r="T13" s="35"/>
    </row>
    <row r="14" spans="1:20" ht="24.95" customHeight="1">
      <c r="A14" s="34"/>
      <c r="B14" s="250"/>
      <c r="C14" s="250"/>
      <c r="D14" s="250"/>
      <c r="E14" s="250"/>
      <c r="F14" s="146" t="s">
        <v>51</v>
      </c>
      <c r="G14" s="147"/>
      <c r="H14" s="207">
        <v>4</v>
      </c>
      <c r="I14" s="36"/>
      <c r="J14" s="36"/>
      <c r="K14" s="36"/>
      <c r="L14" s="36"/>
      <c r="M14" s="36"/>
      <c r="N14" s="36"/>
      <c r="O14" s="77" t="str">
        <f t="shared" si="2"/>
        <v>-</v>
      </c>
      <c r="P14" s="72"/>
      <c r="T14" s="35"/>
    </row>
    <row r="15" spans="1:20" ht="24.95" customHeight="1">
      <c r="A15" s="34"/>
      <c r="B15" s="250"/>
      <c r="C15" s="250"/>
      <c r="D15" s="250"/>
      <c r="E15" s="250"/>
      <c r="F15" s="146" t="s">
        <v>60</v>
      </c>
      <c r="G15" s="147"/>
      <c r="H15" s="207">
        <v>5</v>
      </c>
      <c r="I15" s="36"/>
      <c r="J15" s="228"/>
      <c r="K15" s="228"/>
      <c r="L15" s="228"/>
      <c r="M15" s="228"/>
      <c r="N15" s="228"/>
      <c r="O15" s="309" t="str">
        <f t="shared" si="2"/>
        <v>-</v>
      </c>
      <c r="P15" s="310"/>
      <c r="T15" s="35"/>
    </row>
    <row r="16" spans="1:20" ht="24.95" customHeight="1">
      <c r="A16" s="34"/>
      <c r="B16" s="250"/>
      <c r="C16" s="250"/>
      <c r="D16" s="250"/>
      <c r="E16" s="250"/>
      <c r="F16" s="146" t="s">
        <v>52</v>
      </c>
      <c r="G16" s="147"/>
      <c r="H16" s="207">
        <v>6</v>
      </c>
      <c r="I16" s="36">
        <f>338*(12/11)</f>
        <v>368.72727272727269</v>
      </c>
      <c r="J16" s="228"/>
      <c r="K16" s="228">
        <f>J16*(12/9)</f>
        <v>0</v>
      </c>
      <c r="L16" s="228"/>
      <c r="M16" s="228"/>
      <c r="N16" s="228"/>
      <c r="O16" s="309" t="str">
        <f t="shared" si="2"/>
        <v>-</v>
      </c>
      <c r="P16" s="311"/>
      <c r="T16" s="35"/>
    </row>
    <row r="17" spans="1:20" ht="24.95" customHeight="1">
      <c r="A17" s="34"/>
      <c r="B17" s="251" t="s">
        <v>53</v>
      </c>
      <c r="C17" s="251"/>
      <c r="D17" s="251"/>
      <c r="E17" s="251"/>
      <c r="F17" s="148" t="s">
        <v>62</v>
      </c>
      <c r="G17" s="149"/>
      <c r="H17" s="207">
        <v>7</v>
      </c>
      <c r="I17" s="36"/>
      <c r="J17" s="228"/>
      <c r="K17" s="228"/>
      <c r="L17" s="228"/>
      <c r="M17" s="228"/>
      <c r="N17" s="228"/>
      <c r="O17" s="309" t="str">
        <f t="shared" si="2"/>
        <v>-</v>
      </c>
      <c r="P17" s="230"/>
      <c r="T17" s="35"/>
    </row>
    <row r="18" spans="1:20" ht="24.95" customHeight="1" thickBot="1">
      <c r="A18" s="38"/>
      <c r="B18" s="252"/>
      <c r="C18" s="252"/>
      <c r="D18" s="252"/>
      <c r="E18" s="252"/>
      <c r="F18" s="150" t="s">
        <v>170</v>
      </c>
      <c r="G18" s="151"/>
      <c r="H18" s="208">
        <v>8</v>
      </c>
      <c r="I18" s="39"/>
      <c r="J18" s="312"/>
      <c r="K18" s="312"/>
      <c r="L18" s="312"/>
      <c r="M18" s="312"/>
      <c r="N18" s="312"/>
      <c r="O18" s="309" t="str">
        <f>IF(J18=0,"-",+(N18-K18)/K18*100)</f>
        <v>-</v>
      </c>
      <c r="P18" s="313"/>
      <c r="T18" s="35"/>
    </row>
    <row r="19" spans="1:20" ht="9.9499999999999993" customHeight="1" thickBot="1">
      <c r="A19" s="25"/>
      <c r="B19" s="26"/>
      <c r="C19" s="26"/>
      <c r="D19" s="26"/>
      <c r="E19" s="26"/>
      <c r="F19" s="26"/>
      <c r="G19" s="26"/>
      <c r="H19" s="26"/>
      <c r="I19" s="27"/>
      <c r="J19" s="27"/>
      <c r="K19" s="27"/>
      <c r="L19" s="27"/>
      <c r="M19" s="27"/>
      <c r="N19" s="27"/>
      <c r="O19" s="27"/>
      <c r="P19" s="28"/>
    </row>
    <row r="20" spans="1:20" ht="24.95" customHeight="1">
      <c r="A20" s="41" t="s">
        <v>16</v>
      </c>
      <c r="B20" s="42"/>
      <c r="C20" s="42"/>
      <c r="D20" s="42"/>
      <c r="E20" s="42"/>
      <c r="F20" s="42"/>
      <c r="G20" s="209" t="s">
        <v>181</v>
      </c>
      <c r="H20" s="43"/>
      <c r="I20" s="90">
        <f>I21+I22+I23+I25+I26+I27+I28-I24</f>
        <v>15671248.363636363</v>
      </c>
      <c r="J20" s="90">
        <f>J21+J22+J23+J25+J26+J27+J28-J24</f>
        <v>0</v>
      </c>
      <c r="K20" s="90">
        <f>K21+K22+K23+K25+K26+K27+K28-K24</f>
        <v>0</v>
      </c>
      <c r="L20" s="44">
        <f t="shared" ref="L20:N20" si="3">L21+L22+L23+L25+L26+L27+L28-L24</f>
        <v>0</v>
      </c>
      <c r="M20" s="44">
        <f t="shared" si="3"/>
        <v>0</v>
      </c>
      <c r="N20" s="44">
        <f t="shared" si="3"/>
        <v>0</v>
      </c>
      <c r="O20" s="81" t="str">
        <f t="shared" ref="O20:O29" si="4">IF(J20=0,"-",+(N20-K20)/K20*100)</f>
        <v>-</v>
      </c>
      <c r="P20" s="45"/>
    </row>
    <row r="21" spans="1:20" ht="24.95" customHeight="1">
      <c r="A21" s="46"/>
      <c r="B21" s="259" t="s">
        <v>56</v>
      </c>
      <c r="C21" s="259"/>
      <c r="D21" s="52" t="s">
        <v>64</v>
      </c>
      <c r="E21" s="53"/>
      <c r="F21" s="53"/>
      <c r="G21" s="53"/>
      <c r="H21" s="78">
        <v>9</v>
      </c>
      <c r="I21" s="55"/>
      <c r="J21" s="55"/>
      <c r="K21" s="55"/>
      <c r="L21" s="55"/>
      <c r="M21" s="55"/>
      <c r="N21" s="55"/>
      <c r="O21" s="82" t="str">
        <f t="shared" si="4"/>
        <v>-</v>
      </c>
      <c r="P21" s="56"/>
    </row>
    <row r="22" spans="1:20" ht="24.95" customHeight="1">
      <c r="A22" s="46"/>
      <c r="B22" s="260"/>
      <c r="C22" s="260"/>
      <c r="D22" s="47" t="s">
        <v>68</v>
      </c>
      <c r="E22" s="53"/>
      <c r="F22" s="53"/>
      <c r="G22" s="53"/>
      <c r="H22" s="78">
        <v>10</v>
      </c>
      <c r="I22" s="55">
        <f>13625681*(12/11)</f>
        <v>14864379.272727272</v>
      </c>
      <c r="J22" s="55"/>
      <c r="K22" s="55"/>
      <c r="L22" s="55"/>
      <c r="M22" s="55"/>
      <c r="N22" s="55"/>
      <c r="O22" s="82" t="str">
        <f t="shared" si="4"/>
        <v>-</v>
      </c>
      <c r="P22" s="56"/>
    </row>
    <row r="23" spans="1:20" ht="24.95" customHeight="1">
      <c r="A23" s="46"/>
      <c r="B23" s="260"/>
      <c r="C23" s="260"/>
      <c r="D23" s="47" t="s">
        <v>66</v>
      </c>
      <c r="E23" s="48"/>
      <c r="F23" s="48"/>
      <c r="G23" s="48"/>
      <c r="H23" s="79">
        <v>11</v>
      </c>
      <c r="I23" s="50"/>
      <c r="J23" s="50"/>
      <c r="K23" s="50"/>
      <c r="L23" s="50"/>
      <c r="M23" s="50"/>
      <c r="N23" s="50"/>
      <c r="O23" s="82" t="str">
        <f t="shared" si="4"/>
        <v>-</v>
      </c>
      <c r="P23" s="51"/>
    </row>
    <row r="24" spans="1:20" ht="24.95" customHeight="1">
      <c r="A24" s="46"/>
      <c r="B24" s="260"/>
      <c r="C24" s="260"/>
      <c r="D24" s="47" t="s">
        <v>67</v>
      </c>
      <c r="E24" s="53"/>
      <c r="F24" s="53"/>
      <c r="G24" s="53"/>
      <c r="H24" s="78">
        <v>12</v>
      </c>
      <c r="I24" s="58"/>
      <c r="J24" s="58"/>
      <c r="K24" s="58"/>
      <c r="L24" s="58"/>
      <c r="M24" s="58"/>
      <c r="N24" s="58"/>
      <c r="O24" s="82" t="str">
        <f t="shared" si="4"/>
        <v>-</v>
      </c>
      <c r="P24" s="56"/>
    </row>
    <row r="25" spans="1:20" ht="24.95" customHeight="1">
      <c r="A25" s="46"/>
      <c r="B25" s="261"/>
      <c r="C25" s="261"/>
      <c r="D25" s="47" t="s">
        <v>46</v>
      </c>
      <c r="E25" s="48"/>
      <c r="F25" s="48"/>
      <c r="G25" s="48"/>
      <c r="H25" s="79">
        <v>13</v>
      </c>
      <c r="I25" s="50">
        <f>465230*(12/11)</f>
        <v>507523.63636363635</v>
      </c>
      <c r="J25" s="50"/>
      <c r="K25" s="50"/>
      <c r="L25" s="57"/>
      <c r="M25" s="57"/>
      <c r="N25" s="57"/>
      <c r="O25" s="82" t="str">
        <f t="shared" si="4"/>
        <v>-</v>
      </c>
      <c r="P25" s="51"/>
      <c r="Q25" s="35"/>
    </row>
    <row r="26" spans="1:20" ht="24.95" customHeight="1">
      <c r="A26" s="46"/>
      <c r="B26" s="262" t="s">
        <v>55</v>
      </c>
      <c r="C26" s="263"/>
      <c r="D26" s="53" t="s">
        <v>58</v>
      </c>
      <c r="E26" s="53"/>
      <c r="F26" s="53"/>
      <c r="G26" s="53"/>
      <c r="H26" s="78">
        <v>14</v>
      </c>
      <c r="I26" s="50">
        <f>274400*(12/11)</f>
        <v>299345.45454545453</v>
      </c>
      <c r="J26" s="50"/>
      <c r="K26" s="50"/>
      <c r="L26" s="57"/>
      <c r="M26" s="57"/>
      <c r="N26" s="57"/>
      <c r="O26" s="82" t="str">
        <f t="shared" si="4"/>
        <v>-</v>
      </c>
      <c r="P26" s="56"/>
      <c r="Q26" s="35"/>
    </row>
    <row r="27" spans="1:20" ht="24.95" customHeight="1">
      <c r="A27" s="46"/>
      <c r="B27" s="264" t="s">
        <v>57</v>
      </c>
      <c r="C27" s="265"/>
      <c r="D27" s="53" t="s">
        <v>65</v>
      </c>
      <c r="E27" s="53"/>
      <c r="F27" s="53"/>
      <c r="G27" s="53"/>
      <c r="H27" s="78">
        <v>15</v>
      </c>
      <c r="I27" s="55"/>
      <c r="J27" s="55"/>
      <c r="K27" s="55"/>
      <c r="L27" s="70"/>
      <c r="M27" s="70"/>
      <c r="N27" s="70"/>
      <c r="O27" s="82" t="str">
        <f t="shared" si="4"/>
        <v>-</v>
      </c>
      <c r="P27" s="56"/>
      <c r="Q27" s="35"/>
    </row>
    <row r="28" spans="1:20" ht="24.95" customHeight="1">
      <c r="A28" s="46"/>
      <c r="B28" s="266"/>
      <c r="C28" s="267"/>
      <c r="D28" s="48" t="s">
        <v>59</v>
      </c>
      <c r="E28" s="48"/>
      <c r="F28" s="48"/>
      <c r="G28" s="48"/>
      <c r="H28" s="79">
        <v>16</v>
      </c>
      <c r="I28" s="55"/>
      <c r="J28" s="55"/>
      <c r="K28" s="55"/>
      <c r="L28" s="70"/>
      <c r="M28" s="70"/>
      <c r="N28" s="70"/>
      <c r="O28" s="82" t="str">
        <f t="shared" si="4"/>
        <v>-</v>
      </c>
      <c r="P28" s="56" t="s">
        <v>159</v>
      </c>
    </row>
    <row r="29" spans="1:20" ht="24.95" customHeight="1" thickBot="1">
      <c r="A29" s="94"/>
      <c r="B29" s="96"/>
      <c r="C29" s="91"/>
      <c r="D29" s="92"/>
      <c r="E29" s="92"/>
      <c r="F29" s="92"/>
      <c r="G29" s="92"/>
      <c r="H29" s="93">
        <v>17</v>
      </c>
      <c r="I29" s="73"/>
      <c r="J29" s="73"/>
      <c r="K29" s="73"/>
      <c r="L29" s="74"/>
      <c r="M29" s="74"/>
      <c r="N29" s="74"/>
      <c r="O29" s="82" t="str">
        <f t="shared" si="4"/>
        <v>-</v>
      </c>
      <c r="P29" s="95"/>
    </row>
    <row r="30" spans="1:20" ht="9.9499999999999993" customHeight="1" thickBot="1">
      <c r="A30" s="25"/>
      <c r="B30" s="26"/>
      <c r="C30" s="26"/>
      <c r="D30" s="26"/>
      <c r="E30" s="26"/>
      <c r="F30" s="26"/>
      <c r="G30" s="26"/>
      <c r="H30" s="26"/>
      <c r="I30" s="27"/>
      <c r="J30" s="27"/>
      <c r="K30" s="27"/>
      <c r="L30" s="27"/>
      <c r="M30" s="27"/>
      <c r="N30" s="27"/>
      <c r="O30" s="27"/>
      <c r="P30" s="28"/>
    </row>
    <row r="31" spans="1:20" ht="27.95" customHeight="1" thickBot="1">
      <c r="A31" s="98" t="s">
        <v>30</v>
      </c>
      <c r="B31" s="99"/>
      <c r="C31" s="100"/>
      <c r="D31" s="100"/>
      <c r="E31" s="100"/>
      <c r="F31" s="101"/>
      <c r="G31" s="212" t="s">
        <v>176</v>
      </c>
      <c r="H31" s="102"/>
      <c r="I31" s="104">
        <f>I32+I34+I33</f>
        <v>7916195.9999999991</v>
      </c>
      <c r="J31" s="213">
        <f t="shared" ref="J31:N31" si="5">J32+J34+J33</f>
        <v>0</v>
      </c>
      <c r="K31" s="213">
        <f t="shared" ref="K31" si="6">K32+K34+K33</f>
        <v>0</v>
      </c>
      <c r="L31" s="213">
        <f t="shared" si="5"/>
        <v>0</v>
      </c>
      <c r="M31" s="213">
        <f t="shared" si="5"/>
        <v>0</v>
      </c>
      <c r="N31" s="214">
        <f t="shared" si="5"/>
        <v>0</v>
      </c>
      <c r="O31" s="145" t="str">
        <f t="shared" ref="O31:O33" si="7">IF(J31=0,"-",+(N31-K31)/K31*100)</f>
        <v>-</v>
      </c>
      <c r="P31" s="103"/>
    </row>
    <row r="32" spans="1:20" ht="27.95" customHeight="1">
      <c r="A32" s="268" t="s">
        <v>69</v>
      </c>
      <c r="B32" s="89" t="s">
        <v>156</v>
      </c>
      <c r="C32" s="85"/>
      <c r="D32" s="85"/>
      <c r="E32" s="85"/>
      <c r="F32" s="86"/>
      <c r="G32" s="86"/>
      <c r="H32" s="210">
        <v>18</v>
      </c>
      <c r="I32" s="87">
        <f>7256513*(12/11)</f>
        <v>7916195.9999999991</v>
      </c>
      <c r="J32" s="87">
        <f>農業原価!H20</f>
        <v>0</v>
      </c>
      <c r="K32" s="87">
        <f t="shared" ref="K32:K33" si="8">J32*(12/9)</f>
        <v>0</v>
      </c>
      <c r="L32" s="87">
        <f>農業原価!J20</f>
        <v>0</v>
      </c>
      <c r="M32" s="87">
        <f>農業原価!K20</f>
        <v>0</v>
      </c>
      <c r="N32" s="97">
        <f>農業原価!L20</f>
        <v>0</v>
      </c>
      <c r="O32" s="88" t="str">
        <f t="shared" si="7"/>
        <v>-</v>
      </c>
      <c r="P32" s="45"/>
    </row>
    <row r="33" spans="1:16" ht="27.95" customHeight="1">
      <c r="A33" s="268"/>
      <c r="B33" s="178" t="s">
        <v>157</v>
      </c>
      <c r="C33" s="179"/>
      <c r="D33" s="179"/>
      <c r="E33" s="179"/>
      <c r="F33" s="180"/>
      <c r="G33" s="180"/>
      <c r="H33" s="211">
        <v>19</v>
      </c>
      <c r="I33" s="160"/>
      <c r="J33" s="160">
        <f>一般管理費!H27</f>
        <v>0</v>
      </c>
      <c r="K33" s="160">
        <f t="shared" si="8"/>
        <v>0</v>
      </c>
      <c r="L33" s="160">
        <f>一般管理費!J27</f>
        <v>0</v>
      </c>
      <c r="M33" s="160">
        <f>一般管理費!K27</f>
        <v>0</v>
      </c>
      <c r="N33" s="181">
        <f>一般管理費!L27</f>
        <v>0</v>
      </c>
      <c r="O33" s="161" t="str">
        <f t="shared" si="7"/>
        <v>-</v>
      </c>
      <c r="P33" s="182"/>
    </row>
    <row r="34" spans="1:16" ht="27.95" customHeight="1" thickBot="1">
      <c r="A34" s="269"/>
      <c r="B34" s="246" t="s">
        <v>158</v>
      </c>
      <c r="C34" s="247"/>
      <c r="D34" s="247"/>
      <c r="E34" s="247"/>
      <c r="F34" s="247"/>
      <c r="G34" s="247"/>
      <c r="H34" s="208">
        <v>20</v>
      </c>
      <c r="I34" s="39"/>
      <c r="J34" s="39"/>
      <c r="K34" s="39"/>
      <c r="L34" s="39"/>
      <c r="M34" s="39"/>
      <c r="N34" s="39"/>
      <c r="O34" s="40" t="str">
        <f>IF(J34=0,"-",+(N34-K34)/K34*100)</f>
        <v>-</v>
      </c>
      <c r="P34" s="24"/>
    </row>
    <row r="35" spans="1:16" ht="9.9499999999999993" customHeight="1" thickBot="1">
      <c r="A35" s="25"/>
      <c r="B35" s="26"/>
      <c r="C35" s="26"/>
      <c r="D35" s="26"/>
      <c r="E35" s="26"/>
      <c r="F35" s="26"/>
      <c r="G35" s="26"/>
      <c r="H35" s="26"/>
      <c r="I35" s="27"/>
      <c r="J35" s="27"/>
      <c r="K35" s="27"/>
      <c r="L35" s="27"/>
      <c r="M35" s="27"/>
      <c r="N35" s="27"/>
      <c r="O35" s="27"/>
      <c r="P35" s="28"/>
    </row>
    <row r="36" spans="1:16" ht="27.95" customHeight="1" thickBot="1">
      <c r="A36" s="64" t="s">
        <v>31</v>
      </c>
      <c r="B36" s="26"/>
      <c r="C36" s="26"/>
      <c r="D36" s="26"/>
      <c r="E36" s="26"/>
      <c r="F36" s="248" t="s">
        <v>32</v>
      </c>
      <c r="G36" s="248"/>
      <c r="H36" s="249"/>
      <c r="I36" s="65"/>
      <c r="J36" s="65"/>
      <c r="K36" s="65"/>
      <c r="L36" s="65"/>
      <c r="M36" s="65"/>
      <c r="N36" s="65"/>
      <c r="O36" s="65" t="str">
        <f>IF(J36=0,"-",+(N36-K36)/K36*100)</f>
        <v>-</v>
      </c>
      <c r="P36" s="63"/>
    </row>
    <row r="37" spans="1:16" ht="9.9499999999999993" hidden="1" customHeight="1" thickBot="1">
      <c r="A37" s="25"/>
      <c r="B37" s="26"/>
      <c r="C37" s="26"/>
      <c r="D37" s="26"/>
      <c r="E37" s="26"/>
      <c r="F37" s="26"/>
      <c r="G37" s="26"/>
      <c r="H37" s="26"/>
      <c r="I37" s="26"/>
      <c r="J37" s="27"/>
      <c r="K37" s="27"/>
      <c r="L37" s="27"/>
      <c r="M37" s="27"/>
      <c r="N37" s="27"/>
      <c r="O37" s="27"/>
      <c r="P37" s="28"/>
    </row>
    <row r="38" spans="1:16" ht="30" hidden="1" customHeight="1" thickBot="1">
      <c r="A38" s="64" t="s">
        <v>33</v>
      </c>
      <c r="B38" s="26"/>
      <c r="C38" s="26"/>
      <c r="D38" s="26"/>
      <c r="E38" s="26"/>
      <c r="F38" s="26" t="s">
        <v>34</v>
      </c>
      <c r="G38" s="26"/>
      <c r="H38" s="66"/>
      <c r="I38" s="66"/>
      <c r="J38" s="67">
        <f>+J10-J20</f>
        <v>0</v>
      </c>
      <c r="K38" s="67">
        <f>+K10-K20</f>
        <v>0</v>
      </c>
      <c r="L38" s="67">
        <f>+L10-L20</f>
        <v>0</v>
      </c>
      <c r="M38" s="67">
        <f>+M10-M20</f>
        <v>0</v>
      </c>
      <c r="N38" s="67">
        <f>+N10-N20</f>
        <v>0</v>
      </c>
      <c r="O38" s="67" t="str">
        <f t="shared" ref="O38" si="9">IF(J38=0,"-",+(N38-J38)/J38*100)</f>
        <v>-</v>
      </c>
      <c r="P38" s="63"/>
    </row>
    <row r="39" spans="1:16" ht="15" customHeight="1">
      <c r="A39" s="4" t="s">
        <v>161</v>
      </c>
    </row>
    <row r="40" spans="1:16" ht="15" customHeight="1">
      <c r="A40" s="4" t="s">
        <v>182</v>
      </c>
    </row>
    <row r="41" spans="1:16" ht="15" customHeight="1">
      <c r="A41" s="68" t="s">
        <v>163</v>
      </c>
    </row>
    <row r="42" spans="1:16" ht="15" customHeight="1">
      <c r="A42" s="68" t="s">
        <v>35</v>
      </c>
    </row>
    <row r="43" spans="1:16" ht="18" customHeight="1">
      <c r="A43" s="69"/>
    </row>
  </sheetData>
  <mergeCells count="14">
    <mergeCell ref="N3:O3"/>
    <mergeCell ref="P5:P7"/>
    <mergeCell ref="P11:P12"/>
    <mergeCell ref="B34:G34"/>
    <mergeCell ref="F36:H36"/>
    <mergeCell ref="B11:E12"/>
    <mergeCell ref="B13:E16"/>
    <mergeCell ref="B17:E18"/>
    <mergeCell ref="A3:E3"/>
    <mergeCell ref="F3:L3"/>
    <mergeCell ref="B21:C25"/>
    <mergeCell ref="B26:C26"/>
    <mergeCell ref="B27:C28"/>
    <mergeCell ref="A32:A34"/>
  </mergeCells>
  <phoneticPr fontId="3"/>
  <dataValidations count="1">
    <dataValidation type="decimal" operator="greaterThanOrEqual" allowBlank="1" showInputMessage="1" showErrorMessage="1" sqref="I32:N34 I36:N36" xr:uid="{00000000-0002-0000-0000-000000000000}">
      <formula1>1</formula1>
    </dataValidation>
  </dataValidations>
  <pageMargins left="0.70866141732283472" right="0.70866141732283472" top="0.74803149606299213" bottom="0.74803149606299213" header="0.31496062992125984" footer="0.31496062992125984"/>
  <pageSetup paperSize="9" scale="63"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3"/>
  <sheetViews>
    <sheetView view="pageBreakPreview" zoomScaleNormal="100" zoomScaleSheetLayoutView="100" workbookViewId="0">
      <pane xSplit="7" ySplit="7" topLeftCell="H8" activePane="bottomRight" state="frozen"/>
      <selection pane="topRight" activeCell="H1" sqref="H1"/>
      <selection pane="bottomLeft" activeCell="A8" sqref="A8"/>
      <selection pane="bottomRight" activeCell="I12" sqref="I12"/>
    </sheetView>
  </sheetViews>
  <sheetFormatPr defaultRowHeight="13.5"/>
  <cols>
    <col min="1" max="3" width="2.625" style="4" customWidth="1"/>
    <col min="4" max="5" width="10.625" style="4" customWidth="1"/>
    <col min="6" max="6" width="3.625" style="4" customWidth="1"/>
    <col min="7" max="7" width="12.625" style="4" hidden="1" customWidth="1"/>
    <col min="8" max="8" width="12.625" style="4" customWidth="1"/>
    <col min="9" max="9" width="14.625" style="4" customWidth="1"/>
    <col min="10" max="12" width="12.625" style="4" customWidth="1"/>
    <col min="13" max="13" width="8.625" style="4" customWidth="1"/>
    <col min="14" max="14" width="31.75" style="4" customWidth="1"/>
    <col min="15" max="15" width="5.625" style="4" customWidth="1"/>
    <col min="16" max="16384" width="9" style="4"/>
  </cols>
  <sheetData>
    <row r="1" spans="1:17" ht="18" customHeight="1">
      <c r="A1" s="1" t="s">
        <v>75</v>
      </c>
      <c r="B1" s="2"/>
      <c r="C1" s="2"/>
      <c r="D1" s="2"/>
      <c r="E1" s="2"/>
      <c r="F1" s="3"/>
      <c r="Q1" s="5"/>
    </row>
    <row r="2" spans="1:17" ht="14.25" thickBot="1">
      <c r="F2" s="6"/>
    </row>
    <row r="3" spans="1:17" ht="17.25" customHeight="1" thickBot="1">
      <c r="A3" s="253" t="s">
        <v>1</v>
      </c>
      <c r="B3" s="254"/>
      <c r="C3" s="254"/>
      <c r="D3" s="255"/>
      <c r="E3" s="256"/>
      <c r="F3" s="257"/>
      <c r="G3" s="257"/>
      <c r="H3" s="257"/>
      <c r="I3" s="257"/>
      <c r="J3" s="258"/>
      <c r="K3" s="7" t="s">
        <v>2</v>
      </c>
      <c r="L3" s="240"/>
      <c r="M3" s="241"/>
      <c r="N3" s="8"/>
      <c r="Q3" s="5"/>
    </row>
    <row r="4" spans="1:17" ht="9.9499999999999993" customHeight="1" thickBot="1">
      <c r="F4" s="6"/>
    </row>
    <row r="5" spans="1:17">
      <c r="A5" s="9"/>
      <c r="B5" s="10"/>
      <c r="C5" s="10"/>
      <c r="D5" s="10"/>
      <c r="E5" s="10"/>
      <c r="F5" s="11"/>
      <c r="G5" s="12" t="s">
        <v>183</v>
      </c>
      <c r="H5" s="12" t="s">
        <v>192</v>
      </c>
      <c r="I5" s="12" t="s">
        <v>192</v>
      </c>
      <c r="J5" s="12" t="s">
        <v>3</v>
      </c>
      <c r="K5" s="12" t="s">
        <v>4</v>
      </c>
      <c r="L5" s="12" t="s">
        <v>5</v>
      </c>
      <c r="M5" s="12" t="s">
        <v>6</v>
      </c>
      <c r="N5" s="242" t="s">
        <v>54</v>
      </c>
    </row>
    <row r="6" spans="1:17">
      <c r="A6" s="13"/>
      <c r="B6" s="14"/>
      <c r="C6" s="14"/>
      <c r="D6" s="14"/>
      <c r="E6" s="14"/>
      <c r="F6" s="15"/>
      <c r="G6" s="16" t="s">
        <v>184</v>
      </c>
      <c r="H6" s="16" t="s">
        <v>194</v>
      </c>
      <c r="I6" s="16" t="s">
        <v>194</v>
      </c>
      <c r="J6" s="16" t="s">
        <v>194</v>
      </c>
      <c r="K6" s="16" t="s">
        <v>194</v>
      </c>
      <c r="L6" s="16" t="s">
        <v>194</v>
      </c>
      <c r="M6" s="17" t="s">
        <v>7</v>
      </c>
      <c r="N6" s="243"/>
    </row>
    <row r="7" spans="1:17" ht="14.25" thickBot="1">
      <c r="A7" s="13"/>
      <c r="B7" s="14"/>
      <c r="C7" s="14"/>
      <c r="D7" s="14"/>
      <c r="E7" s="14"/>
      <c r="F7" s="15"/>
      <c r="G7" s="17" t="s">
        <v>8</v>
      </c>
      <c r="H7" s="17" t="s">
        <v>8</v>
      </c>
      <c r="I7" s="17" t="s">
        <v>8</v>
      </c>
      <c r="J7" s="17" t="s">
        <v>9</v>
      </c>
      <c r="K7" s="17" t="s">
        <v>10</v>
      </c>
      <c r="L7" s="17" t="s">
        <v>11</v>
      </c>
      <c r="M7" s="18" t="s">
        <v>12</v>
      </c>
      <c r="N7" s="243"/>
    </row>
    <row r="8" spans="1:17" ht="24.95" customHeight="1">
      <c r="A8" s="41" t="s">
        <v>68</v>
      </c>
      <c r="B8" s="42"/>
      <c r="C8" s="42"/>
      <c r="D8" s="42"/>
      <c r="E8" s="206" t="s">
        <v>174</v>
      </c>
      <c r="F8" s="43"/>
      <c r="G8" s="44">
        <f t="shared" ref="G8:L8" si="0">G9+G34-G35</f>
        <v>0</v>
      </c>
      <c r="H8" s="44">
        <f t="shared" si="0"/>
        <v>0</v>
      </c>
      <c r="I8" s="44">
        <f t="shared" si="0"/>
        <v>0</v>
      </c>
      <c r="J8" s="44">
        <f t="shared" si="0"/>
        <v>0</v>
      </c>
      <c r="K8" s="44">
        <f t="shared" si="0"/>
        <v>0</v>
      </c>
      <c r="L8" s="44">
        <f t="shared" si="0"/>
        <v>0</v>
      </c>
      <c r="M8" s="81" t="str">
        <f t="shared" ref="M8:M35" si="1">IF(H8=0,"-",+(L8-I8)/I8*100)</f>
        <v>-</v>
      </c>
      <c r="N8" s="45"/>
    </row>
    <row r="9" spans="1:17" ht="24.95" customHeight="1">
      <c r="A9" s="46"/>
      <c r="B9" s="47" t="s">
        <v>45</v>
      </c>
      <c r="C9" s="48"/>
      <c r="D9" s="47"/>
      <c r="E9" s="205" t="s">
        <v>173</v>
      </c>
      <c r="F9" s="79">
        <v>1</v>
      </c>
      <c r="G9" s="50">
        <f t="shared" ref="G9:L9" si="2">G14+G20+G33</f>
        <v>0</v>
      </c>
      <c r="H9" s="50">
        <f t="shared" si="2"/>
        <v>0</v>
      </c>
      <c r="I9" s="50">
        <f t="shared" si="2"/>
        <v>0</v>
      </c>
      <c r="J9" s="50">
        <f t="shared" si="2"/>
        <v>0</v>
      </c>
      <c r="K9" s="50">
        <f t="shared" si="2"/>
        <v>0</v>
      </c>
      <c r="L9" s="50">
        <f t="shared" si="2"/>
        <v>0</v>
      </c>
      <c r="M9" s="83" t="str">
        <f t="shared" si="1"/>
        <v>-</v>
      </c>
      <c r="N9" s="51"/>
    </row>
    <row r="10" spans="1:17" ht="24.95" customHeight="1">
      <c r="A10" s="46"/>
      <c r="B10" s="270" t="s">
        <v>37</v>
      </c>
      <c r="C10" s="271"/>
      <c r="D10" s="52" t="s">
        <v>36</v>
      </c>
      <c r="E10" s="54"/>
      <c r="F10" s="78">
        <v>2</v>
      </c>
      <c r="G10" s="55"/>
      <c r="H10" s="55"/>
      <c r="I10" s="55"/>
      <c r="J10" s="55"/>
      <c r="K10" s="55"/>
      <c r="L10" s="55"/>
      <c r="M10" s="82" t="str">
        <f t="shared" si="1"/>
        <v>-</v>
      </c>
      <c r="N10" s="223"/>
    </row>
    <row r="11" spans="1:17" ht="24.95" customHeight="1">
      <c r="A11" s="46"/>
      <c r="B11" s="272"/>
      <c r="C11" s="273"/>
      <c r="D11" s="52" t="s">
        <v>18</v>
      </c>
      <c r="E11" s="54"/>
      <c r="F11" s="78">
        <v>3</v>
      </c>
      <c r="G11" s="55"/>
      <c r="H11" s="55"/>
      <c r="I11" s="55"/>
      <c r="J11" s="55"/>
      <c r="K11" s="55"/>
      <c r="L11" s="55"/>
      <c r="M11" s="82" t="str">
        <f t="shared" si="1"/>
        <v>-</v>
      </c>
      <c r="N11" s="223"/>
      <c r="O11" s="35"/>
    </row>
    <row r="12" spans="1:17" ht="24.95" customHeight="1">
      <c r="A12" s="46"/>
      <c r="B12" s="272"/>
      <c r="C12" s="273"/>
      <c r="D12" s="52" t="s">
        <v>72</v>
      </c>
      <c r="E12" s="54"/>
      <c r="F12" s="78">
        <v>4</v>
      </c>
      <c r="G12" s="55"/>
      <c r="H12" s="55"/>
      <c r="I12" s="55"/>
      <c r="J12" s="55"/>
      <c r="K12" s="55"/>
      <c r="L12" s="55"/>
      <c r="M12" s="82" t="str">
        <f t="shared" si="1"/>
        <v>-</v>
      </c>
      <c r="N12" s="223"/>
      <c r="O12" s="35"/>
    </row>
    <row r="13" spans="1:17" ht="24.95" customHeight="1">
      <c r="A13" s="46"/>
      <c r="B13" s="272"/>
      <c r="C13" s="273"/>
      <c r="D13" s="47" t="s">
        <v>19</v>
      </c>
      <c r="E13" s="54"/>
      <c r="F13" s="78">
        <v>5</v>
      </c>
      <c r="G13" s="55"/>
      <c r="H13" s="55"/>
      <c r="I13" s="55"/>
      <c r="J13" s="55"/>
      <c r="K13" s="55"/>
      <c r="L13" s="55"/>
      <c r="M13" s="82" t="str">
        <f t="shared" si="1"/>
        <v>-</v>
      </c>
      <c r="N13" s="223"/>
    </row>
    <row r="14" spans="1:17" ht="24.95" customHeight="1">
      <c r="A14" s="46"/>
      <c r="B14" s="274"/>
      <c r="C14" s="275"/>
      <c r="D14" s="48" t="s">
        <v>172</v>
      </c>
      <c r="E14" s="54"/>
      <c r="F14" s="78">
        <v>6</v>
      </c>
      <c r="G14" s="55">
        <f t="shared" ref="G14:L14" si="3">SUM(G10:G13)</f>
        <v>0</v>
      </c>
      <c r="H14" s="55">
        <f t="shared" si="3"/>
        <v>0</v>
      </c>
      <c r="I14" s="55">
        <f t="shared" si="3"/>
        <v>0</v>
      </c>
      <c r="J14" s="55">
        <f t="shared" si="3"/>
        <v>0</v>
      </c>
      <c r="K14" s="55">
        <f t="shared" si="3"/>
        <v>0</v>
      </c>
      <c r="L14" s="55">
        <f t="shared" si="3"/>
        <v>0</v>
      </c>
      <c r="M14" s="82" t="str">
        <f t="shared" si="1"/>
        <v>-</v>
      </c>
      <c r="N14" s="56"/>
      <c r="O14" s="4" t="s">
        <v>17</v>
      </c>
    </row>
    <row r="15" spans="1:17" ht="24.95" customHeight="1">
      <c r="A15" s="46"/>
      <c r="B15" s="276" t="s">
        <v>38</v>
      </c>
      <c r="C15" s="277"/>
      <c r="D15" s="48" t="s">
        <v>165</v>
      </c>
      <c r="E15" s="54"/>
      <c r="F15" s="78">
        <v>7</v>
      </c>
      <c r="G15" s="55"/>
      <c r="H15" s="55"/>
      <c r="I15" s="55"/>
      <c r="J15" s="55">
        <f>ROUNDUP(I15,-4)</f>
        <v>0</v>
      </c>
      <c r="K15" s="55"/>
      <c r="L15" s="55"/>
      <c r="M15" s="82" t="str">
        <f t="shared" si="1"/>
        <v>-</v>
      </c>
      <c r="N15" s="56"/>
      <c r="O15" s="35"/>
    </row>
    <row r="16" spans="1:17" ht="24.95" customHeight="1">
      <c r="A16" s="46"/>
      <c r="B16" s="278"/>
      <c r="C16" s="279"/>
      <c r="D16" s="48" t="s">
        <v>40</v>
      </c>
      <c r="E16" s="54"/>
      <c r="F16" s="78">
        <v>8</v>
      </c>
      <c r="G16" s="55"/>
      <c r="H16" s="55"/>
      <c r="I16" s="55"/>
      <c r="J16" s="55"/>
      <c r="K16" s="55"/>
      <c r="L16" s="55"/>
      <c r="M16" s="82" t="str">
        <f t="shared" si="1"/>
        <v>-</v>
      </c>
      <c r="N16" s="56"/>
      <c r="O16" s="35"/>
    </row>
    <row r="17" spans="1:15" ht="24.95" customHeight="1">
      <c r="A17" s="46"/>
      <c r="B17" s="278"/>
      <c r="C17" s="279"/>
      <c r="D17" s="48" t="s">
        <v>41</v>
      </c>
      <c r="E17" s="54"/>
      <c r="F17" s="78">
        <v>9</v>
      </c>
      <c r="G17" s="55"/>
      <c r="H17" s="55"/>
      <c r="I17" s="55"/>
      <c r="J17" s="55"/>
      <c r="K17" s="55"/>
      <c r="L17" s="55"/>
      <c r="M17" s="82" t="str">
        <f t="shared" si="1"/>
        <v>-</v>
      </c>
      <c r="N17" s="56"/>
      <c r="O17" s="35"/>
    </row>
    <row r="18" spans="1:15" ht="24.95" customHeight="1">
      <c r="A18" s="46"/>
      <c r="B18" s="278"/>
      <c r="C18" s="279"/>
      <c r="D18" s="48" t="s">
        <v>42</v>
      </c>
      <c r="E18" s="54"/>
      <c r="F18" s="78">
        <v>10</v>
      </c>
      <c r="G18" s="55"/>
      <c r="H18" s="55"/>
      <c r="I18" s="55"/>
      <c r="J18" s="55"/>
      <c r="K18" s="55"/>
      <c r="L18" s="55"/>
      <c r="M18" s="82" t="str">
        <f t="shared" si="1"/>
        <v>-</v>
      </c>
      <c r="N18" s="56"/>
      <c r="O18" s="35"/>
    </row>
    <row r="19" spans="1:15" ht="24.95" customHeight="1">
      <c r="A19" s="46"/>
      <c r="B19" s="278"/>
      <c r="C19" s="279"/>
      <c r="D19" s="48" t="s">
        <v>43</v>
      </c>
      <c r="E19" s="54"/>
      <c r="F19" s="78">
        <v>11</v>
      </c>
      <c r="G19" s="55"/>
      <c r="H19" s="55"/>
      <c r="I19" s="55"/>
      <c r="J19" s="55"/>
      <c r="K19" s="55"/>
      <c r="L19" s="55"/>
      <c r="M19" s="82" t="str">
        <f t="shared" si="1"/>
        <v>-</v>
      </c>
      <c r="N19" s="56"/>
      <c r="O19" s="35"/>
    </row>
    <row r="20" spans="1:15" ht="24.95" customHeight="1">
      <c r="A20" s="46"/>
      <c r="B20" s="280"/>
      <c r="C20" s="281"/>
      <c r="D20" s="183" t="s">
        <v>172</v>
      </c>
      <c r="E20" s="184"/>
      <c r="F20" s="185">
        <v>12</v>
      </c>
      <c r="G20" s="186">
        <f t="shared" ref="G20:L20" si="4">SUM(G15:G19)</f>
        <v>0</v>
      </c>
      <c r="H20" s="186">
        <f t="shared" si="4"/>
        <v>0</v>
      </c>
      <c r="I20" s="186">
        <f t="shared" si="4"/>
        <v>0</v>
      </c>
      <c r="J20" s="186">
        <f t="shared" si="4"/>
        <v>0</v>
      </c>
      <c r="K20" s="186">
        <f t="shared" si="4"/>
        <v>0</v>
      </c>
      <c r="L20" s="186">
        <f t="shared" si="4"/>
        <v>0</v>
      </c>
      <c r="M20" s="187" t="str">
        <f t="shared" si="1"/>
        <v>-</v>
      </c>
      <c r="N20" s="188"/>
      <c r="O20" s="35"/>
    </row>
    <row r="21" spans="1:15" ht="24.95" customHeight="1">
      <c r="A21" s="46"/>
      <c r="B21" s="270" t="s">
        <v>39</v>
      </c>
      <c r="C21" s="282"/>
      <c r="D21" s="48" t="s">
        <v>22</v>
      </c>
      <c r="E21" s="49"/>
      <c r="F21" s="79">
        <v>13</v>
      </c>
      <c r="G21" s="50"/>
      <c r="H21" s="50"/>
      <c r="I21" s="50"/>
      <c r="J21" s="57"/>
      <c r="K21" s="57"/>
      <c r="L21" s="57"/>
      <c r="M21" s="83" t="str">
        <f t="shared" si="1"/>
        <v>-</v>
      </c>
      <c r="N21" s="51"/>
      <c r="O21" s="35"/>
    </row>
    <row r="22" spans="1:15" ht="24.95" customHeight="1">
      <c r="A22" s="46"/>
      <c r="B22" s="272"/>
      <c r="C22" s="283"/>
      <c r="D22" s="53" t="s">
        <v>74</v>
      </c>
      <c r="E22" s="54"/>
      <c r="F22" s="78">
        <v>14</v>
      </c>
      <c r="G22" s="55"/>
      <c r="H22" s="55"/>
      <c r="I22" s="55"/>
      <c r="J22" s="55"/>
      <c r="K22" s="55"/>
      <c r="L22" s="55"/>
      <c r="M22" s="82" t="str">
        <f t="shared" si="1"/>
        <v>-</v>
      </c>
      <c r="N22" s="223"/>
    </row>
    <row r="23" spans="1:15" ht="24.95" customHeight="1">
      <c r="A23" s="46"/>
      <c r="B23" s="272"/>
      <c r="C23" s="283"/>
      <c r="D23" s="53" t="s">
        <v>73</v>
      </c>
      <c r="E23" s="54"/>
      <c r="F23" s="78">
        <v>15</v>
      </c>
      <c r="G23" s="55"/>
      <c r="H23" s="55"/>
      <c r="I23" s="55"/>
      <c r="J23" s="55"/>
      <c r="K23" s="55"/>
      <c r="L23" s="55"/>
      <c r="M23" s="82" t="str">
        <f t="shared" si="1"/>
        <v>-</v>
      </c>
      <c r="N23" s="223"/>
    </row>
    <row r="24" spans="1:15" ht="24.95" customHeight="1">
      <c r="A24" s="46"/>
      <c r="B24" s="272"/>
      <c r="C24" s="283"/>
      <c r="D24" s="48" t="s">
        <v>20</v>
      </c>
      <c r="E24" s="49"/>
      <c r="F24" s="79">
        <v>16</v>
      </c>
      <c r="G24" s="50"/>
      <c r="H24" s="50"/>
      <c r="I24" s="50"/>
      <c r="J24" s="57"/>
      <c r="K24" s="57"/>
      <c r="L24" s="57"/>
      <c r="M24" s="83" t="str">
        <f t="shared" si="1"/>
        <v>-</v>
      </c>
      <c r="N24" s="51"/>
    </row>
    <row r="25" spans="1:15" ht="24.95" customHeight="1">
      <c r="A25" s="46"/>
      <c r="B25" s="272"/>
      <c r="C25" s="283"/>
      <c r="D25" s="48" t="s">
        <v>21</v>
      </c>
      <c r="E25" s="49"/>
      <c r="F25" s="79">
        <v>17</v>
      </c>
      <c r="G25" s="50"/>
      <c r="H25" s="50"/>
      <c r="I25" s="50"/>
      <c r="J25" s="57"/>
      <c r="K25" s="57"/>
      <c r="L25" s="57"/>
      <c r="M25" s="83" t="str">
        <f t="shared" si="1"/>
        <v>-</v>
      </c>
      <c r="N25" s="51"/>
    </row>
    <row r="26" spans="1:15" ht="24.95" customHeight="1">
      <c r="A26" s="46"/>
      <c r="B26" s="272"/>
      <c r="C26" s="283"/>
      <c r="D26" s="53" t="s">
        <v>27</v>
      </c>
      <c r="E26" s="54"/>
      <c r="F26" s="78">
        <v>18</v>
      </c>
      <c r="G26" s="55"/>
      <c r="H26" s="55"/>
      <c r="I26" s="55"/>
      <c r="J26" s="55"/>
      <c r="K26" s="55"/>
      <c r="L26" s="55"/>
      <c r="M26" s="82" t="str">
        <f t="shared" si="1"/>
        <v>-</v>
      </c>
      <c r="N26" s="223"/>
    </row>
    <row r="27" spans="1:15" ht="24.95" customHeight="1">
      <c r="A27" s="46"/>
      <c r="B27" s="272"/>
      <c r="C27" s="283"/>
      <c r="D27" s="48" t="s">
        <v>24</v>
      </c>
      <c r="E27" s="49"/>
      <c r="F27" s="79">
        <v>19</v>
      </c>
      <c r="G27" s="50"/>
      <c r="H27" s="50"/>
      <c r="I27" s="50"/>
      <c r="J27" s="57"/>
      <c r="K27" s="57"/>
      <c r="L27" s="57"/>
      <c r="M27" s="83" t="str">
        <f t="shared" si="1"/>
        <v>-</v>
      </c>
      <c r="N27" s="51"/>
      <c r="O27" s="4" t="s">
        <v>25</v>
      </c>
    </row>
    <row r="28" spans="1:15" ht="24.95" customHeight="1">
      <c r="A28" s="46"/>
      <c r="B28" s="272"/>
      <c r="C28" s="283"/>
      <c r="D28" s="53" t="s">
        <v>23</v>
      </c>
      <c r="E28" s="54"/>
      <c r="F28" s="78">
        <v>20</v>
      </c>
      <c r="G28" s="55"/>
      <c r="H28" s="55"/>
      <c r="I28" s="55"/>
      <c r="J28" s="55"/>
      <c r="K28" s="55"/>
      <c r="L28" s="55"/>
      <c r="M28" s="82" t="str">
        <f t="shared" si="1"/>
        <v>-</v>
      </c>
      <c r="N28" s="56"/>
      <c r="O28" s="35"/>
    </row>
    <row r="29" spans="1:15" ht="24.95" customHeight="1">
      <c r="A29" s="46"/>
      <c r="B29" s="272"/>
      <c r="C29" s="283"/>
      <c r="D29" s="53" t="s">
        <v>44</v>
      </c>
      <c r="E29" s="54"/>
      <c r="F29" s="78">
        <v>21</v>
      </c>
      <c r="G29" s="55"/>
      <c r="H29" s="55"/>
      <c r="I29" s="55"/>
      <c r="J29" s="55"/>
      <c r="K29" s="55"/>
      <c r="L29" s="55"/>
      <c r="M29" s="82" t="str">
        <f t="shared" si="1"/>
        <v>-</v>
      </c>
      <c r="N29" s="56"/>
      <c r="O29" s="35"/>
    </row>
    <row r="30" spans="1:15" ht="24.95" customHeight="1">
      <c r="A30" s="46"/>
      <c r="B30" s="272"/>
      <c r="C30" s="283"/>
      <c r="D30" s="53" t="s">
        <v>26</v>
      </c>
      <c r="E30" s="54"/>
      <c r="F30" s="78">
        <v>22</v>
      </c>
      <c r="G30" s="58"/>
      <c r="H30" s="58"/>
      <c r="I30" s="58"/>
      <c r="J30" s="58"/>
      <c r="K30" s="58"/>
      <c r="L30" s="58"/>
      <c r="M30" s="82" t="str">
        <f t="shared" si="1"/>
        <v>-</v>
      </c>
      <c r="N30" s="56"/>
    </row>
    <row r="31" spans="1:15" ht="24.95" customHeight="1">
      <c r="A31" s="46"/>
      <c r="B31" s="272"/>
      <c r="C31" s="283"/>
      <c r="D31" s="48" t="s">
        <v>28</v>
      </c>
      <c r="E31" s="54"/>
      <c r="F31" s="78">
        <v>23</v>
      </c>
      <c r="G31" s="55"/>
      <c r="H31" s="55"/>
      <c r="I31" s="55"/>
      <c r="J31" s="55"/>
      <c r="K31" s="55"/>
      <c r="L31" s="55"/>
      <c r="M31" s="82" t="str">
        <f t="shared" si="1"/>
        <v>-</v>
      </c>
      <c r="N31" s="56"/>
      <c r="O31" s="35"/>
    </row>
    <row r="32" spans="1:15" ht="24.95" customHeight="1">
      <c r="A32" s="46"/>
      <c r="B32" s="272"/>
      <c r="C32" s="283"/>
      <c r="D32" s="48" t="s">
        <v>29</v>
      </c>
      <c r="E32" s="49"/>
      <c r="F32" s="79">
        <v>24</v>
      </c>
      <c r="G32" s="50"/>
      <c r="H32" s="50"/>
      <c r="I32" s="50"/>
      <c r="J32" s="55"/>
      <c r="K32" s="55"/>
      <c r="L32" s="55"/>
      <c r="M32" s="83" t="str">
        <f t="shared" si="1"/>
        <v>-</v>
      </c>
      <c r="N32" s="223"/>
      <c r="O32" s="35"/>
    </row>
    <row r="33" spans="1:15" ht="24.95" customHeight="1">
      <c r="A33" s="46"/>
      <c r="B33" s="274"/>
      <c r="C33" s="275"/>
      <c r="D33" s="48" t="s">
        <v>171</v>
      </c>
      <c r="E33" s="49"/>
      <c r="F33" s="79">
        <v>25</v>
      </c>
      <c r="G33" s="50">
        <f t="shared" ref="G33:L33" si="5">SUM(G21:G32)</f>
        <v>0</v>
      </c>
      <c r="H33" s="50">
        <f t="shared" si="5"/>
        <v>0</v>
      </c>
      <c r="I33" s="50">
        <f t="shared" si="5"/>
        <v>0</v>
      </c>
      <c r="J33" s="57">
        <f t="shared" si="5"/>
        <v>0</v>
      </c>
      <c r="K33" s="57">
        <f t="shared" si="5"/>
        <v>0</v>
      </c>
      <c r="L33" s="57">
        <f t="shared" si="5"/>
        <v>0</v>
      </c>
      <c r="M33" s="83" t="str">
        <f t="shared" si="1"/>
        <v>-</v>
      </c>
      <c r="N33" s="51"/>
      <c r="O33" s="35"/>
    </row>
    <row r="34" spans="1:15" ht="24.95" customHeight="1">
      <c r="A34" s="46"/>
      <c r="B34" s="47" t="s">
        <v>70</v>
      </c>
      <c r="C34" s="48"/>
      <c r="D34" s="48"/>
      <c r="E34" s="49"/>
      <c r="F34" s="79">
        <v>26</v>
      </c>
      <c r="G34" s="50"/>
      <c r="H34" s="50"/>
      <c r="I34" s="50"/>
      <c r="J34" s="57"/>
      <c r="K34" s="57"/>
      <c r="L34" s="57"/>
      <c r="M34" s="83" t="str">
        <f t="shared" si="1"/>
        <v>-</v>
      </c>
      <c r="N34" s="51"/>
      <c r="O34" s="35"/>
    </row>
    <row r="35" spans="1:15" ht="24.95" customHeight="1" thickBot="1">
      <c r="A35" s="59"/>
      <c r="B35" s="75" t="s">
        <v>71</v>
      </c>
      <c r="C35" s="60"/>
      <c r="D35" s="60"/>
      <c r="E35" s="61"/>
      <c r="F35" s="80">
        <v>27</v>
      </c>
      <c r="G35" s="73"/>
      <c r="H35" s="73"/>
      <c r="I35" s="73"/>
      <c r="J35" s="74"/>
      <c r="K35" s="74"/>
      <c r="L35" s="74"/>
      <c r="M35" s="84" t="str">
        <f t="shared" si="1"/>
        <v>-</v>
      </c>
      <c r="N35" s="62"/>
    </row>
    <row r="36" spans="1:15" ht="9.9499999999999993" customHeight="1" thickBot="1">
      <c r="A36" s="25"/>
      <c r="B36" s="26"/>
      <c r="C36" s="26"/>
      <c r="D36" s="26"/>
      <c r="E36" s="26"/>
      <c r="F36" s="26"/>
      <c r="G36" s="27"/>
      <c r="H36" s="27"/>
      <c r="I36" s="27"/>
      <c r="J36" s="27"/>
      <c r="K36" s="27"/>
      <c r="L36" s="27"/>
      <c r="M36" s="27"/>
      <c r="N36" s="28"/>
    </row>
    <row r="37" spans="1:15" ht="9.9499999999999993" hidden="1" customHeight="1" thickBot="1">
      <c r="A37" s="25"/>
      <c r="B37" s="26"/>
      <c r="C37" s="26"/>
      <c r="D37" s="26"/>
      <c r="E37" s="26"/>
      <c r="F37" s="26"/>
      <c r="G37" s="27"/>
      <c r="H37" s="27"/>
      <c r="I37" s="27"/>
      <c r="J37" s="27"/>
      <c r="K37" s="27"/>
      <c r="L37" s="27"/>
      <c r="M37" s="27"/>
      <c r="N37" s="28"/>
    </row>
    <row r="38" spans="1:15" ht="30" hidden="1" customHeight="1" thickBot="1">
      <c r="A38" s="64" t="s">
        <v>33</v>
      </c>
      <c r="B38" s="26"/>
      <c r="C38" s="26"/>
      <c r="D38" s="26"/>
      <c r="E38" s="26" t="s">
        <v>34</v>
      </c>
      <c r="F38" s="66"/>
      <c r="G38" s="67" t="e">
        <f>+#REF!-G8</f>
        <v>#REF!</v>
      </c>
      <c r="H38" s="67"/>
      <c r="I38" s="67"/>
      <c r="J38" s="67" t="e">
        <f>+#REF!-J8</f>
        <v>#REF!</v>
      </c>
      <c r="K38" s="67" t="e">
        <f>+#REF!-K8</f>
        <v>#REF!</v>
      </c>
      <c r="L38" s="67" t="e">
        <f>+#REF!-L8</f>
        <v>#REF!</v>
      </c>
      <c r="M38" s="67" t="e">
        <f t="shared" ref="M38" si="6">IF(G38=0,"-",+(L38-G38)/G38*100)</f>
        <v>#REF!</v>
      </c>
      <c r="N38" s="63"/>
    </row>
    <row r="39" spans="1:15" ht="15" customHeight="1">
      <c r="A39" s="4" t="s">
        <v>162</v>
      </c>
    </row>
    <row r="40" spans="1:15" ht="15" customHeight="1">
      <c r="A40" s="4" t="s">
        <v>164</v>
      </c>
    </row>
    <row r="41" spans="1:15" ht="15" customHeight="1">
      <c r="A41" s="68"/>
    </row>
    <row r="42" spans="1:15" ht="15" customHeight="1">
      <c r="A42" s="68"/>
    </row>
    <row r="43" spans="1:15" ht="18" customHeight="1">
      <c r="A43" s="69"/>
    </row>
  </sheetData>
  <mergeCells count="7">
    <mergeCell ref="L3:M3"/>
    <mergeCell ref="N5:N7"/>
    <mergeCell ref="B10:C14"/>
    <mergeCell ref="B15:C20"/>
    <mergeCell ref="B21:C33"/>
    <mergeCell ref="A3:D3"/>
    <mergeCell ref="E3:J3"/>
  </mergeCells>
  <phoneticPr fontId="3"/>
  <pageMargins left="0.70866141732283472" right="0.70866141732283472" top="0.74803149606299213" bottom="0.74803149606299213" header="0.31496062992125984" footer="0.31496062992125984"/>
  <pageSetup paperSize="9" scale="61" orientation="landscape"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1"/>
  <sheetViews>
    <sheetView view="pageBreakPreview" zoomScaleNormal="100" zoomScaleSheetLayoutView="100" workbookViewId="0">
      <pane xSplit="7" ySplit="8" topLeftCell="H9" activePane="bottomRight" state="frozen"/>
      <selection pane="topRight" activeCell="H1" sqref="H1"/>
      <selection pane="bottomLeft" activeCell="A9" sqref="A9"/>
      <selection pane="bottomRight" activeCell="N11" sqref="N11:N13"/>
    </sheetView>
  </sheetViews>
  <sheetFormatPr defaultRowHeight="13.5"/>
  <cols>
    <col min="1" max="3" width="2.625" style="4" customWidth="1"/>
    <col min="4" max="5" width="10.625" style="4" customWidth="1"/>
    <col min="6" max="6" width="3.625" style="4" customWidth="1"/>
    <col min="7" max="7" width="10.625" style="4" hidden="1" customWidth="1"/>
    <col min="8" max="8" width="10.625" style="4" customWidth="1"/>
    <col min="9" max="9" width="14.375" style="4" customWidth="1"/>
    <col min="10" max="12" width="10.625" style="4" customWidth="1"/>
    <col min="13" max="13" width="8.625" style="4" customWidth="1"/>
    <col min="14" max="14" width="30.625" style="4" customWidth="1"/>
    <col min="15" max="15" width="5.625" style="4" customWidth="1"/>
    <col min="16" max="16384" width="9" style="4"/>
  </cols>
  <sheetData>
    <row r="1" spans="1:17" ht="18" customHeight="1">
      <c r="A1" s="1" t="s">
        <v>76</v>
      </c>
      <c r="B1" s="2"/>
      <c r="C1" s="2"/>
      <c r="D1" s="2"/>
      <c r="E1" s="2"/>
      <c r="F1" s="3"/>
      <c r="Q1" s="5"/>
    </row>
    <row r="2" spans="1:17" ht="14.25" thickBot="1">
      <c r="F2" s="6"/>
    </row>
    <row r="3" spans="1:17" ht="17.25" customHeight="1" thickBot="1">
      <c r="A3" s="253" t="s">
        <v>1</v>
      </c>
      <c r="B3" s="254"/>
      <c r="C3" s="254"/>
      <c r="D3" s="255"/>
      <c r="E3" s="256"/>
      <c r="F3" s="257"/>
      <c r="G3" s="257"/>
      <c r="H3" s="257"/>
      <c r="I3" s="257"/>
      <c r="J3" s="258"/>
      <c r="K3" s="7" t="s">
        <v>2</v>
      </c>
      <c r="L3" s="240"/>
      <c r="M3" s="241"/>
      <c r="N3" s="8"/>
      <c r="Q3" s="5"/>
    </row>
    <row r="4" spans="1:17" ht="9.9499999999999993" customHeight="1" thickBot="1">
      <c r="F4" s="6"/>
    </row>
    <row r="5" spans="1:17">
      <c r="A5" s="9"/>
      <c r="B5" s="10"/>
      <c r="C5" s="10"/>
      <c r="D5" s="10"/>
      <c r="E5" s="10"/>
      <c r="F5" s="11"/>
      <c r="G5" s="12" t="s">
        <v>183</v>
      </c>
      <c r="H5" s="12" t="s">
        <v>192</v>
      </c>
      <c r="I5" s="12" t="s">
        <v>192</v>
      </c>
      <c r="J5" s="12" t="s">
        <v>3</v>
      </c>
      <c r="K5" s="12" t="s">
        <v>4</v>
      </c>
      <c r="L5" s="12" t="s">
        <v>5</v>
      </c>
      <c r="M5" s="12" t="s">
        <v>6</v>
      </c>
      <c r="N5" s="242" t="s">
        <v>54</v>
      </c>
    </row>
    <row r="6" spans="1:17">
      <c r="A6" s="13"/>
      <c r="B6" s="14"/>
      <c r="C6" s="14"/>
      <c r="D6" s="14"/>
      <c r="E6" s="14"/>
      <c r="F6" s="15"/>
      <c r="G6" s="16" t="s">
        <v>191</v>
      </c>
      <c r="H6" s="16" t="s">
        <v>194</v>
      </c>
      <c r="I6" s="16" t="s">
        <v>194</v>
      </c>
      <c r="J6" s="16" t="s">
        <v>194</v>
      </c>
      <c r="K6" s="16" t="s">
        <v>194</v>
      </c>
      <c r="L6" s="16" t="s">
        <v>194</v>
      </c>
      <c r="M6" s="17" t="s">
        <v>7</v>
      </c>
      <c r="N6" s="243"/>
    </row>
    <row r="7" spans="1:17" ht="14.25" thickBot="1">
      <c r="A7" s="13"/>
      <c r="B7" s="14"/>
      <c r="C7" s="14"/>
      <c r="D7" s="14"/>
      <c r="E7" s="14"/>
      <c r="F7" s="15"/>
      <c r="G7" s="17" t="s">
        <v>8</v>
      </c>
      <c r="H7" s="17" t="s">
        <v>8</v>
      </c>
      <c r="I7" s="17" t="s">
        <v>8</v>
      </c>
      <c r="J7" s="17" t="s">
        <v>9</v>
      </c>
      <c r="K7" s="17" t="s">
        <v>10</v>
      </c>
      <c r="L7" s="17" t="s">
        <v>11</v>
      </c>
      <c r="M7" s="18" t="s">
        <v>12</v>
      </c>
      <c r="N7" s="243"/>
    </row>
    <row r="8" spans="1:17" ht="24.95" customHeight="1">
      <c r="A8" s="41" t="s">
        <v>175</v>
      </c>
      <c r="B8" s="42"/>
      <c r="C8" s="42"/>
      <c r="D8" s="42"/>
      <c r="E8" s="42"/>
      <c r="F8" s="43"/>
      <c r="G8" s="44">
        <f>SUM(G9:G31)</f>
        <v>0</v>
      </c>
      <c r="H8" s="44">
        <f>SUM(H9:H26)</f>
        <v>0</v>
      </c>
      <c r="I8" s="44">
        <f>SUM(I9:I26)</f>
        <v>0</v>
      </c>
      <c r="J8" s="44">
        <f>SUM(J9:J26)</f>
        <v>0</v>
      </c>
      <c r="K8" s="44">
        <f t="shared" ref="K8:L8" si="0">SUM(K9:K26)</f>
        <v>0</v>
      </c>
      <c r="L8" s="44">
        <f t="shared" si="0"/>
        <v>0</v>
      </c>
      <c r="M8" s="81" t="str">
        <f t="shared" ref="M8:M31" si="1">IF(H8=0,"-",+(L8-I8)/I8*100)</f>
        <v>-</v>
      </c>
      <c r="N8" s="45"/>
    </row>
    <row r="9" spans="1:17" ht="24.95" customHeight="1">
      <c r="A9" s="46"/>
      <c r="B9" s="47" t="s">
        <v>77</v>
      </c>
      <c r="C9" s="48"/>
      <c r="D9" s="47"/>
      <c r="E9" s="49"/>
      <c r="F9" s="79"/>
      <c r="G9" s="50"/>
      <c r="H9" s="50"/>
      <c r="I9" s="50"/>
      <c r="J9" s="50"/>
      <c r="K9" s="50"/>
      <c r="L9" s="50"/>
      <c r="M9" s="83" t="str">
        <f t="shared" si="1"/>
        <v>-</v>
      </c>
      <c r="N9" s="51"/>
      <c r="O9" s="4" t="s">
        <v>17</v>
      </c>
    </row>
    <row r="10" spans="1:17" ht="24.95" customHeight="1">
      <c r="A10" s="46"/>
      <c r="B10" s="52" t="s">
        <v>78</v>
      </c>
      <c r="C10" s="53"/>
      <c r="D10" s="53"/>
      <c r="E10" s="54"/>
      <c r="F10" s="78"/>
      <c r="G10" s="55"/>
      <c r="H10" s="55"/>
      <c r="I10" s="55"/>
      <c r="J10" s="55"/>
      <c r="K10" s="55"/>
      <c r="L10" s="55"/>
      <c r="M10" s="82" t="str">
        <f t="shared" si="1"/>
        <v>-</v>
      </c>
      <c r="N10" s="56"/>
    </row>
    <row r="11" spans="1:17" ht="24.95" customHeight="1">
      <c r="A11" s="46"/>
      <c r="B11" s="52" t="s">
        <v>79</v>
      </c>
      <c r="C11" s="53"/>
      <c r="D11" s="53"/>
      <c r="E11" s="54"/>
      <c r="F11" s="78"/>
      <c r="G11" s="55"/>
      <c r="H11" s="55"/>
      <c r="I11" s="55"/>
      <c r="J11" s="55"/>
      <c r="K11" s="55"/>
      <c r="L11" s="55"/>
      <c r="M11" s="82" t="str">
        <f t="shared" si="1"/>
        <v>-</v>
      </c>
      <c r="N11" s="56"/>
    </row>
    <row r="12" spans="1:17" ht="24.95" customHeight="1">
      <c r="A12" s="46"/>
      <c r="B12" s="52" t="s">
        <v>160</v>
      </c>
      <c r="C12" s="53"/>
      <c r="D12" s="48"/>
      <c r="E12" s="54"/>
      <c r="F12" s="78"/>
      <c r="G12" s="55"/>
      <c r="H12" s="55"/>
      <c r="I12" s="55"/>
      <c r="J12" s="55"/>
      <c r="K12" s="55"/>
      <c r="L12" s="55"/>
      <c r="M12" s="82" t="str">
        <f t="shared" si="1"/>
        <v>-</v>
      </c>
      <c r="N12" s="56"/>
    </row>
    <row r="13" spans="1:17" ht="24.95" customHeight="1">
      <c r="A13" s="46"/>
      <c r="B13" s="52" t="s">
        <v>42</v>
      </c>
      <c r="C13" s="53"/>
      <c r="D13" s="53"/>
      <c r="E13" s="54"/>
      <c r="F13" s="78"/>
      <c r="G13" s="55"/>
      <c r="H13" s="55"/>
      <c r="I13" s="55"/>
      <c r="J13" s="55"/>
      <c r="K13" s="55"/>
      <c r="L13" s="55"/>
      <c r="M13" s="82" t="str">
        <f t="shared" si="1"/>
        <v>-</v>
      </c>
      <c r="N13" s="56"/>
      <c r="O13" s="35"/>
    </row>
    <row r="14" spans="1:17" ht="24.95" customHeight="1">
      <c r="A14" s="46"/>
      <c r="B14" s="52" t="s">
        <v>43</v>
      </c>
      <c r="C14" s="53"/>
      <c r="D14" s="53"/>
      <c r="E14" s="54"/>
      <c r="F14" s="78"/>
      <c r="G14" s="55"/>
      <c r="H14" s="55"/>
      <c r="I14" s="55"/>
      <c r="J14" s="55"/>
      <c r="K14" s="55"/>
      <c r="L14" s="55"/>
      <c r="M14" s="82" t="str">
        <f t="shared" si="1"/>
        <v>-</v>
      </c>
      <c r="N14" s="56"/>
      <c r="O14" s="35"/>
    </row>
    <row r="15" spans="1:17" ht="24.95" customHeight="1">
      <c r="A15" s="46"/>
      <c r="B15" s="52" t="s">
        <v>80</v>
      </c>
      <c r="C15" s="53"/>
      <c r="D15" s="53"/>
      <c r="E15" s="54"/>
      <c r="F15" s="78"/>
      <c r="G15" s="55"/>
      <c r="H15" s="55"/>
      <c r="I15" s="55"/>
      <c r="J15" s="55"/>
      <c r="K15" s="55"/>
      <c r="L15" s="55"/>
      <c r="M15" s="82" t="str">
        <f t="shared" si="1"/>
        <v>-</v>
      </c>
      <c r="N15" s="56"/>
    </row>
    <row r="16" spans="1:17" ht="24.95" customHeight="1">
      <c r="A16" s="46"/>
      <c r="B16" s="52" t="s">
        <v>81</v>
      </c>
      <c r="C16" s="53"/>
      <c r="D16" s="48"/>
      <c r="E16" s="54"/>
      <c r="F16" s="78"/>
      <c r="G16" s="55"/>
      <c r="H16" s="55"/>
      <c r="I16" s="55"/>
      <c r="J16" s="55"/>
      <c r="K16" s="55"/>
      <c r="L16" s="55"/>
      <c r="M16" s="82" t="str">
        <f t="shared" si="1"/>
        <v>-</v>
      </c>
      <c r="N16" s="56"/>
      <c r="O16" s="35"/>
    </row>
    <row r="17" spans="1:15" ht="24.95" customHeight="1">
      <c r="A17" s="46"/>
      <c r="B17" s="52" t="s">
        <v>82</v>
      </c>
      <c r="C17" s="53"/>
      <c r="D17" s="48"/>
      <c r="E17" s="54"/>
      <c r="F17" s="78"/>
      <c r="G17" s="55"/>
      <c r="H17" s="55"/>
      <c r="I17" s="55"/>
      <c r="J17" s="55"/>
      <c r="K17" s="55"/>
      <c r="L17" s="55"/>
      <c r="M17" s="82" t="str">
        <f t="shared" si="1"/>
        <v>-</v>
      </c>
      <c r="N17" s="56"/>
      <c r="O17" s="35"/>
    </row>
    <row r="18" spans="1:15" ht="24.95" customHeight="1">
      <c r="A18" s="46"/>
      <c r="B18" s="52" t="s">
        <v>83</v>
      </c>
      <c r="C18" s="53"/>
      <c r="D18" s="48"/>
      <c r="E18" s="54"/>
      <c r="F18" s="78"/>
      <c r="G18" s="55"/>
      <c r="H18" s="55"/>
      <c r="I18" s="55"/>
      <c r="J18" s="55"/>
      <c r="K18" s="55"/>
      <c r="L18" s="55"/>
      <c r="M18" s="82" t="str">
        <f t="shared" si="1"/>
        <v>-</v>
      </c>
      <c r="N18" s="56"/>
      <c r="O18" s="35"/>
    </row>
    <row r="19" spans="1:15" ht="24.95" customHeight="1">
      <c r="A19" s="46"/>
      <c r="B19" s="52" t="s">
        <v>84</v>
      </c>
      <c r="C19" s="53"/>
      <c r="D19" s="48"/>
      <c r="E19" s="54"/>
      <c r="F19" s="78"/>
      <c r="G19" s="55"/>
      <c r="H19" s="55"/>
      <c r="I19" s="55"/>
      <c r="J19" s="55"/>
      <c r="K19" s="55"/>
      <c r="L19" s="55"/>
      <c r="M19" s="82" t="str">
        <f t="shared" si="1"/>
        <v>-</v>
      </c>
      <c r="N19" s="56"/>
      <c r="O19" s="35"/>
    </row>
    <row r="20" spans="1:15" ht="24.95" customHeight="1">
      <c r="A20" s="46"/>
      <c r="B20" s="52" t="s">
        <v>44</v>
      </c>
      <c r="C20" s="53"/>
      <c r="D20" s="48"/>
      <c r="E20" s="54"/>
      <c r="F20" s="78"/>
      <c r="G20" s="55"/>
      <c r="H20" s="55"/>
      <c r="I20" s="55"/>
      <c r="J20" s="55"/>
      <c r="K20" s="55"/>
      <c r="L20" s="55"/>
      <c r="M20" s="82" t="str">
        <f t="shared" si="1"/>
        <v>-</v>
      </c>
      <c r="N20" s="56"/>
      <c r="O20" s="35"/>
    </row>
    <row r="21" spans="1:15" ht="24.95" customHeight="1">
      <c r="A21" s="46"/>
      <c r="B21" s="52" t="s">
        <v>85</v>
      </c>
      <c r="C21" s="53"/>
      <c r="D21" s="48"/>
      <c r="E21" s="54"/>
      <c r="F21" s="78"/>
      <c r="G21" s="55"/>
      <c r="H21" s="55"/>
      <c r="I21" s="55"/>
      <c r="J21" s="55"/>
      <c r="K21" s="55"/>
      <c r="L21" s="55"/>
      <c r="M21" s="82" t="str">
        <f t="shared" si="1"/>
        <v>-</v>
      </c>
      <c r="N21" s="56"/>
      <c r="O21" s="35"/>
    </row>
    <row r="22" spans="1:15" ht="24.95" customHeight="1">
      <c r="A22" s="46"/>
      <c r="B22" s="47" t="s">
        <v>86</v>
      </c>
      <c r="C22" s="48"/>
      <c r="D22" s="48"/>
      <c r="E22" s="49"/>
      <c r="F22" s="79"/>
      <c r="G22" s="50"/>
      <c r="H22" s="50"/>
      <c r="I22" s="50"/>
      <c r="J22" s="57"/>
      <c r="K22" s="55"/>
      <c r="L22" s="55"/>
      <c r="M22" s="83" t="str">
        <f t="shared" si="1"/>
        <v>-</v>
      </c>
      <c r="N22" s="56"/>
      <c r="O22" s="35"/>
    </row>
    <row r="23" spans="1:15" ht="24.95" customHeight="1">
      <c r="A23" s="46"/>
      <c r="B23" s="52" t="s">
        <v>87</v>
      </c>
      <c r="C23" s="53"/>
      <c r="D23" s="53"/>
      <c r="E23" s="54"/>
      <c r="F23" s="78"/>
      <c r="G23" s="55"/>
      <c r="H23" s="55"/>
      <c r="I23" s="55"/>
      <c r="J23" s="57"/>
      <c r="K23" s="55"/>
      <c r="L23" s="55"/>
      <c r="M23" s="82" t="str">
        <f t="shared" si="1"/>
        <v>-</v>
      </c>
      <c r="N23" s="56"/>
    </row>
    <row r="24" spans="1:15" ht="24.95" customHeight="1">
      <c r="A24" s="46"/>
      <c r="B24" s="52" t="s">
        <v>88</v>
      </c>
      <c r="C24" s="53"/>
      <c r="D24" s="48"/>
      <c r="E24" s="49"/>
      <c r="F24" s="79"/>
      <c r="G24" s="50"/>
      <c r="H24" s="50"/>
      <c r="I24" s="50"/>
      <c r="J24" s="57"/>
      <c r="K24" s="55"/>
      <c r="L24" s="55"/>
      <c r="M24" s="83" t="str">
        <f t="shared" si="1"/>
        <v>-</v>
      </c>
      <c r="N24" s="51"/>
    </row>
    <row r="25" spans="1:15" ht="24.95" customHeight="1">
      <c r="A25" s="46"/>
      <c r="B25" s="52" t="s">
        <v>89</v>
      </c>
      <c r="C25" s="53"/>
      <c r="D25" s="48"/>
      <c r="E25" s="49"/>
      <c r="F25" s="79"/>
      <c r="G25" s="50"/>
      <c r="H25" s="50"/>
      <c r="I25" s="50"/>
      <c r="J25" s="57"/>
      <c r="K25" s="57"/>
      <c r="L25" s="57"/>
      <c r="M25" s="83" t="str">
        <f t="shared" si="1"/>
        <v>-</v>
      </c>
      <c r="N25" s="51"/>
    </row>
    <row r="26" spans="1:15" ht="24.95" customHeight="1" thickBot="1">
      <c r="A26" s="46"/>
      <c r="B26" s="52" t="s">
        <v>90</v>
      </c>
      <c r="C26" s="53"/>
      <c r="D26" s="53"/>
      <c r="E26" s="54"/>
      <c r="F26" s="78"/>
      <c r="G26" s="55"/>
      <c r="H26" s="55"/>
      <c r="I26" s="55"/>
      <c r="J26" s="55">
        <f>ROUNDDOWN(H26,-4)</f>
        <v>0</v>
      </c>
      <c r="K26" s="55">
        <f t="shared" ref="K26:L26" si="2">J26</f>
        <v>0</v>
      </c>
      <c r="L26" s="55">
        <f t="shared" si="2"/>
        <v>0</v>
      </c>
      <c r="M26" s="82" t="str">
        <f t="shared" si="1"/>
        <v>-</v>
      </c>
      <c r="N26" s="56"/>
    </row>
    <row r="27" spans="1:15" ht="24.95" customHeight="1">
      <c r="A27" s="197" t="s">
        <v>167</v>
      </c>
      <c r="B27" s="198"/>
      <c r="C27" s="198"/>
      <c r="D27" s="198"/>
      <c r="E27" s="199"/>
      <c r="F27" s="200"/>
      <c r="G27" s="201"/>
      <c r="H27" s="201">
        <f>SUM(H28:H31)</f>
        <v>0</v>
      </c>
      <c r="I27" s="201">
        <f>SUM(I28:I31)</f>
        <v>0</v>
      </c>
      <c r="J27" s="202">
        <f t="shared" ref="J27:L27" si="3">SUM(J28:J31)</f>
        <v>0</v>
      </c>
      <c r="K27" s="202">
        <f t="shared" si="3"/>
        <v>0</v>
      </c>
      <c r="L27" s="202">
        <f t="shared" si="3"/>
        <v>0</v>
      </c>
      <c r="M27" s="203" t="str">
        <f t="shared" si="1"/>
        <v>-</v>
      </c>
      <c r="N27" s="204"/>
    </row>
    <row r="28" spans="1:15" ht="24.95" customHeight="1">
      <c r="A28" s="284" t="s">
        <v>69</v>
      </c>
      <c r="B28" s="189" t="s">
        <v>79</v>
      </c>
      <c r="C28" s="190"/>
      <c r="D28" s="190"/>
      <c r="E28" s="191"/>
      <c r="F28" s="192"/>
      <c r="G28" s="193"/>
      <c r="H28" s="193"/>
      <c r="I28" s="193"/>
      <c r="J28" s="194"/>
      <c r="K28" s="194"/>
      <c r="L28" s="194"/>
      <c r="M28" s="195" t="str">
        <f t="shared" si="1"/>
        <v>-</v>
      </c>
      <c r="N28" s="196"/>
    </row>
    <row r="29" spans="1:15" ht="24.95" customHeight="1">
      <c r="A29" s="284"/>
      <c r="B29" s="47" t="s">
        <v>160</v>
      </c>
      <c r="C29" s="48"/>
      <c r="D29" s="48"/>
      <c r="E29" s="49"/>
      <c r="F29" s="79"/>
      <c r="G29" s="50"/>
      <c r="H29" s="50"/>
      <c r="I29" s="50"/>
      <c r="J29" s="57"/>
      <c r="K29" s="57"/>
      <c r="L29" s="57"/>
      <c r="M29" s="83" t="str">
        <f t="shared" si="1"/>
        <v>-</v>
      </c>
      <c r="N29" s="51"/>
    </row>
    <row r="30" spans="1:15" ht="24.95" customHeight="1">
      <c r="A30" s="284"/>
      <c r="B30" s="47" t="s">
        <v>42</v>
      </c>
      <c r="C30" s="48"/>
      <c r="D30" s="48"/>
      <c r="E30" s="49"/>
      <c r="F30" s="79"/>
      <c r="G30" s="50"/>
      <c r="H30" s="50"/>
      <c r="I30" s="50"/>
      <c r="J30" s="57"/>
      <c r="K30" s="57"/>
      <c r="L30" s="57"/>
      <c r="M30" s="83" t="str">
        <f t="shared" si="1"/>
        <v>-</v>
      </c>
      <c r="N30" s="51"/>
    </row>
    <row r="31" spans="1:15" ht="24.95" customHeight="1" thickBot="1">
      <c r="A31" s="285"/>
      <c r="B31" s="75" t="s">
        <v>43</v>
      </c>
      <c r="C31" s="60"/>
      <c r="D31" s="60"/>
      <c r="E31" s="61"/>
      <c r="F31" s="80"/>
      <c r="G31" s="73"/>
      <c r="H31" s="73"/>
      <c r="I31" s="73"/>
      <c r="J31" s="74"/>
      <c r="K31" s="74"/>
      <c r="L31" s="74"/>
      <c r="M31" s="84" t="str">
        <f t="shared" si="1"/>
        <v>-</v>
      </c>
      <c r="N31" s="62"/>
    </row>
    <row r="32" spans="1:15" ht="9.9499999999999993" customHeight="1" thickBot="1">
      <c r="A32" s="25"/>
      <c r="B32" s="26"/>
      <c r="C32" s="26"/>
      <c r="D32" s="26"/>
      <c r="E32" s="26"/>
      <c r="F32" s="26"/>
      <c r="G32" s="27"/>
      <c r="H32" s="27"/>
      <c r="I32" s="27"/>
      <c r="J32" s="27"/>
      <c r="K32" s="27"/>
      <c r="L32" s="27"/>
      <c r="M32" s="27"/>
      <c r="N32" s="28"/>
    </row>
    <row r="33" spans="1:14" ht="9.9499999999999993" hidden="1" customHeight="1" thickBot="1">
      <c r="A33" s="25"/>
      <c r="B33" s="26"/>
      <c r="C33" s="26"/>
      <c r="D33" s="26"/>
      <c r="E33" s="26"/>
      <c r="F33" s="26"/>
      <c r="G33" s="27"/>
      <c r="H33" s="27"/>
      <c r="I33" s="27"/>
      <c r="J33" s="27"/>
      <c r="K33" s="27"/>
      <c r="L33" s="27"/>
      <c r="M33" s="27"/>
      <c r="N33" s="28"/>
    </row>
    <row r="34" spans="1:14" ht="30" hidden="1" customHeight="1" thickBot="1">
      <c r="A34" s="64" t="s">
        <v>33</v>
      </c>
      <c r="B34" s="26"/>
      <c r="C34" s="26"/>
      <c r="D34" s="26"/>
      <c r="E34" s="26" t="s">
        <v>34</v>
      </c>
      <c r="F34" s="66"/>
      <c r="G34" s="67" t="e">
        <f>+#REF!-G8</f>
        <v>#REF!</v>
      </c>
      <c r="H34" s="67"/>
      <c r="I34" s="67"/>
      <c r="J34" s="67" t="e">
        <f>+#REF!-J8</f>
        <v>#REF!</v>
      </c>
      <c r="K34" s="67" t="e">
        <f>+#REF!-K8</f>
        <v>#REF!</v>
      </c>
      <c r="L34" s="67" t="e">
        <f>+#REF!-L8</f>
        <v>#REF!</v>
      </c>
      <c r="M34" s="67" t="e">
        <f t="shared" ref="M34" si="4">IF(G34=0,"-",+(L34-G34)/G34*100)</f>
        <v>#REF!</v>
      </c>
      <c r="N34" s="63"/>
    </row>
    <row r="35" spans="1:14" ht="15" customHeight="1">
      <c r="A35" s="4" t="s">
        <v>162</v>
      </c>
    </row>
    <row r="36" spans="1:14" ht="15" customHeight="1">
      <c r="A36" s="4" t="s">
        <v>166</v>
      </c>
    </row>
    <row r="37" spans="1:14" ht="15" customHeight="1">
      <c r="A37" s="68"/>
    </row>
    <row r="38" spans="1:14" ht="15" customHeight="1">
      <c r="A38" s="68"/>
    </row>
    <row r="39" spans="1:14" ht="18" customHeight="1">
      <c r="A39" s="69"/>
    </row>
    <row r="41" spans="1:14">
      <c r="D41" s="220"/>
      <c r="E41" s="220"/>
      <c r="F41" s="220"/>
      <c r="H41" s="220">
        <f t="shared" ref="H41:I41" si="5">H26+H24+H23+H22+H19+H18+H17</f>
        <v>0</v>
      </c>
      <c r="I41" s="220">
        <f t="shared" si="5"/>
        <v>0</v>
      </c>
      <c r="J41" s="220">
        <f>J26+J24+J23+J22+J19+J18+J17</f>
        <v>0</v>
      </c>
      <c r="K41" s="220">
        <f t="shared" ref="K41:L41" si="6">K26+K24+K23+K22+K19+K18+K17</f>
        <v>0</v>
      </c>
      <c r="L41" s="220">
        <f t="shared" si="6"/>
        <v>0</v>
      </c>
    </row>
  </sheetData>
  <mergeCells count="5">
    <mergeCell ref="A28:A31"/>
    <mergeCell ref="A3:D3"/>
    <mergeCell ref="E3:J3"/>
    <mergeCell ref="L3:M3"/>
    <mergeCell ref="N5:N7"/>
  </mergeCells>
  <phoneticPr fontId="3"/>
  <pageMargins left="0.70866141732283472" right="0.70866141732283472" top="0.74803149606299213" bottom="0.74803149606299213" header="0.31496062992125984" footer="0.31496062992125984"/>
  <pageSetup paperSize="9" scale="69" orientation="landscape"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43"/>
  <sheetViews>
    <sheetView view="pageBreakPreview" zoomScaleNormal="100" zoomScaleSheetLayoutView="100" workbookViewId="0">
      <selection activeCell="F4" sqref="F4:G4"/>
    </sheetView>
  </sheetViews>
  <sheetFormatPr defaultRowHeight="13.5"/>
  <cols>
    <col min="1" max="1" width="10.625" style="105" customWidth="1"/>
    <col min="2" max="2" width="9.625" style="105" customWidth="1"/>
    <col min="3" max="3" width="8.25" style="105" bestFit="1" customWidth="1"/>
    <col min="4" max="4" width="10.625" style="105" hidden="1" customWidth="1"/>
    <col min="5" max="5" width="6.625" style="105" hidden="1" customWidth="1"/>
    <col min="6" max="6" width="10.625" style="105" customWidth="1"/>
    <col min="7" max="7" width="6.625" style="105" customWidth="1"/>
    <col min="8" max="8" width="10.625" style="105" customWidth="1"/>
    <col min="9" max="9" width="6.625" style="105" customWidth="1"/>
    <col min="10" max="10" width="10.625" style="105" customWidth="1"/>
    <col min="11" max="11" width="6.625" style="105" customWidth="1"/>
    <col min="12" max="12" width="10.625" style="105" customWidth="1"/>
    <col min="13" max="13" width="6.625" style="105" customWidth="1"/>
    <col min="14" max="14" width="10.625" style="105" customWidth="1"/>
    <col min="15" max="15" width="6.625" style="105" customWidth="1"/>
    <col min="16" max="16" width="25.875" style="105" customWidth="1"/>
    <col min="17" max="17" width="9" style="105"/>
    <col min="18" max="18" width="11.625" style="105" bestFit="1" customWidth="1"/>
    <col min="19" max="16384" width="9" style="105"/>
  </cols>
  <sheetData>
    <row r="1" spans="1:16" ht="18.75">
      <c r="A1" s="304" t="s">
        <v>193</v>
      </c>
      <c r="B1" s="304"/>
      <c r="C1" s="304"/>
      <c r="D1" s="304"/>
      <c r="E1" s="304"/>
      <c r="F1" s="304"/>
      <c r="G1" s="304"/>
      <c r="H1" s="304"/>
      <c r="I1" s="304"/>
      <c r="J1" s="304"/>
      <c r="K1" s="304"/>
      <c r="L1" s="304"/>
      <c r="M1" s="304"/>
      <c r="N1" s="304"/>
      <c r="O1" s="304"/>
      <c r="P1" s="304"/>
    </row>
    <row r="2" spans="1:16">
      <c r="K2" s="106"/>
    </row>
    <row r="3" spans="1:16">
      <c r="A3" s="105" t="s">
        <v>91</v>
      </c>
      <c r="K3" s="106"/>
    </row>
    <row r="4" spans="1:16">
      <c r="A4" s="107" t="s">
        <v>92</v>
      </c>
      <c r="B4" s="297" t="s">
        <v>93</v>
      </c>
      <c r="C4" s="297"/>
      <c r="D4" s="292" t="s">
        <v>186</v>
      </c>
      <c r="E4" s="292"/>
      <c r="F4" s="292" t="s">
        <v>192</v>
      </c>
      <c r="G4" s="292"/>
      <c r="H4" s="292" t="s">
        <v>192</v>
      </c>
      <c r="I4" s="292"/>
      <c r="J4" s="292" t="s">
        <v>187</v>
      </c>
      <c r="K4" s="292"/>
      <c r="L4" s="292" t="s">
        <v>188</v>
      </c>
      <c r="M4" s="292"/>
      <c r="N4" s="292" t="s">
        <v>189</v>
      </c>
      <c r="O4" s="292"/>
      <c r="P4" s="107" t="s">
        <v>94</v>
      </c>
    </row>
    <row r="5" spans="1:16">
      <c r="A5" s="215"/>
      <c r="B5" s="217"/>
      <c r="C5" s="218"/>
      <c r="D5" s="305" t="s">
        <v>190</v>
      </c>
      <c r="E5" s="306"/>
      <c r="F5" s="305" t="s">
        <v>194</v>
      </c>
      <c r="G5" s="306"/>
      <c r="H5" s="305" t="s">
        <v>194</v>
      </c>
      <c r="I5" s="306"/>
      <c r="J5" s="305" t="s">
        <v>194</v>
      </c>
      <c r="K5" s="306"/>
      <c r="L5" s="305" t="s">
        <v>194</v>
      </c>
      <c r="M5" s="306"/>
      <c r="N5" s="305" t="s">
        <v>194</v>
      </c>
      <c r="O5" s="306"/>
      <c r="P5" s="215"/>
    </row>
    <row r="6" spans="1:16">
      <c r="A6" s="298"/>
      <c r="B6" s="108" t="s">
        <v>95</v>
      </c>
      <c r="C6" s="109" t="s">
        <v>108</v>
      </c>
      <c r="D6" s="110"/>
      <c r="E6" s="111" t="s">
        <v>109</v>
      </c>
      <c r="F6" s="110"/>
      <c r="G6" s="111" t="s">
        <v>109</v>
      </c>
      <c r="H6" s="110"/>
      <c r="I6" s="111" t="s">
        <v>109</v>
      </c>
      <c r="J6" s="110"/>
      <c r="K6" s="111" t="s">
        <v>127</v>
      </c>
      <c r="L6" s="110"/>
      <c r="M6" s="111" t="s">
        <v>109</v>
      </c>
      <c r="N6" s="110"/>
      <c r="O6" s="111" t="s">
        <v>127</v>
      </c>
      <c r="P6" s="288"/>
    </row>
    <row r="7" spans="1:16">
      <c r="A7" s="294"/>
      <c r="B7" s="112" t="s">
        <v>96</v>
      </c>
      <c r="C7" s="113" t="s">
        <v>128</v>
      </c>
      <c r="D7" s="114"/>
      <c r="E7" s="115" t="s">
        <v>129</v>
      </c>
      <c r="F7" s="114"/>
      <c r="G7" s="115" t="s">
        <v>97</v>
      </c>
      <c r="H7" s="114"/>
      <c r="I7" s="115" t="s">
        <v>97</v>
      </c>
      <c r="J7" s="114"/>
      <c r="K7" s="115" t="s">
        <v>97</v>
      </c>
      <c r="L7" s="114"/>
      <c r="M7" s="115" t="s">
        <v>97</v>
      </c>
      <c r="N7" s="114"/>
      <c r="O7" s="115" t="s">
        <v>97</v>
      </c>
      <c r="P7" s="296"/>
    </row>
    <row r="8" spans="1:16">
      <c r="A8" s="294"/>
      <c r="B8" s="112" t="s">
        <v>98</v>
      </c>
      <c r="C8" s="113" t="s">
        <v>130</v>
      </c>
      <c r="D8" s="114">
        <f>D6*D7/10</f>
        <v>0</v>
      </c>
      <c r="E8" s="115" t="s">
        <v>99</v>
      </c>
      <c r="F8" s="114"/>
      <c r="G8" s="115" t="s">
        <v>99</v>
      </c>
      <c r="H8" s="114"/>
      <c r="I8" s="115" t="s">
        <v>99</v>
      </c>
      <c r="J8" s="114"/>
      <c r="K8" s="115" t="s">
        <v>99</v>
      </c>
      <c r="L8" s="114"/>
      <c r="M8" s="115" t="s">
        <v>99</v>
      </c>
      <c r="N8" s="114"/>
      <c r="O8" s="115" t="s">
        <v>99</v>
      </c>
      <c r="P8" s="296"/>
    </row>
    <row r="9" spans="1:16">
      <c r="A9" s="294"/>
      <c r="B9" s="112" t="s">
        <v>100</v>
      </c>
      <c r="C9" s="113" t="s">
        <v>131</v>
      </c>
      <c r="D9" s="114"/>
      <c r="E9" s="115" t="s">
        <v>102</v>
      </c>
      <c r="F9" s="222"/>
      <c r="G9" s="115" t="s">
        <v>102</v>
      </c>
      <c r="H9" s="114"/>
      <c r="I9" s="115" t="s">
        <v>102</v>
      </c>
      <c r="J9" s="114"/>
      <c r="K9" s="115" t="s">
        <v>102</v>
      </c>
      <c r="L9" s="114"/>
      <c r="M9" s="115" t="s">
        <v>102</v>
      </c>
      <c r="N9" s="114"/>
      <c r="O9" s="115" t="s">
        <v>102</v>
      </c>
      <c r="P9" s="296"/>
    </row>
    <row r="10" spans="1:16">
      <c r="A10" s="295"/>
      <c r="B10" s="116" t="s">
        <v>103</v>
      </c>
      <c r="C10" s="117" t="s">
        <v>104</v>
      </c>
      <c r="D10" s="118">
        <f>D8*D9</f>
        <v>0</v>
      </c>
      <c r="E10" s="119" t="s">
        <v>105</v>
      </c>
      <c r="F10" s="118"/>
      <c r="G10" s="119" t="s">
        <v>105</v>
      </c>
      <c r="H10" s="118"/>
      <c r="I10" s="119" t="s">
        <v>105</v>
      </c>
      <c r="J10" s="118"/>
      <c r="K10" s="119" t="s">
        <v>105</v>
      </c>
      <c r="L10" s="118"/>
      <c r="M10" s="119" t="s">
        <v>105</v>
      </c>
      <c r="N10" s="118"/>
      <c r="O10" s="119" t="s">
        <v>105</v>
      </c>
      <c r="P10" s="289"/>
    </row>
    <row r="11" spans="1:16">
      <c r="A11" s="299"/>
      <c r="B11" s="108" t="s">
        <v>95</v>
      </c>
      <c r="C11" s="109" t="s">
        <v>106</v>
      </c>
      <c r="D11" s="110"/>
      <c r="E11" s="111" t="s">
        <v>132</v>
      </c>
      <c r="F11" s="110"/>
      <c r="G11" s="111" t="s">
        <v>132</v>
      </c>
      <c r="H11" s="110"/>
      <c r="I11" s="111" t="s">
        <v>132</v>
      </c>
      <c r="J11" s="110"/>
      <c r="K11" s="111" t="s">
        <v>132</v>
      </c>
      <c r="L11" s="110"/>
      <c r="M11" s="111" t="s">
        <v>132</v>
      </c>
      <c r="N11" s="110"/>
      <c r="O11" s="111" t="s">
        <v>132</v>
      </c>
      <c r="P11" s="301"/>
    </row>
    <row r="12" spans="1:16">
      <c r="A12" s="293"/>
      <c r="B12" s="112" t="s">
        <v>96</v>
      </c>
      <c r="C12" s="113" t="s">
        <v>111</v>
      </c>
      <c r="D12" s="114"/>
      <c r="E12" s="115" t="s">
        <v>133</v>
      </c>
      <c r="F12" s="114"/>
      <c r="G12" s="115" t="s">
        <v>133</v>
      </c>
      <c r="H12" s="114"/>
      <c r="I12" s="115" t="s">
        <v>133</v>
      </c>
      <c r="J12" s="114"/>
      <c r="K12" s="115" t="s">
        <v>133</v>
      </c>
      <c r="L12" s="114"/>
      <c r="M12" s="115" t="s">
        <v>133</v>
      </c>
      <c r="N12" s="114"/>
      <c r="O12" s="115" t="s">
        <v>133</v>
      </c>
      <c r="P12" s="302"/>
    </row>
    <row r="13" spans="1:16">
      <c r="A13" s="293"/>
      <c r="B13" s="112" t="s">
        <v>98</v>
      </c>
      <c r="C13" s="113" t="s">
        <v>112</v>
      </c>
      <c r="D13" s="114">
        <f>D11*D12/10</f>
        <v>0</v>
      </c>
      <c r="E13" s="115" t="s">
        <v>134</v>
      </c>
      <c r="F13" s="114"/>
      <c r="G13" s="115" t="s">
        <v>134</v>
      </c>
      <c r="H13" s="114"/>
      <c r="I13" s="115" t="s">
        <v>134</v>
      </c>
      <c r="J13" s="114"/>
      <c r="K13" s="115" t="s">
        <v>134</v>
      </c>
      <c r="L13" s="114"/>
      <c r="M13" s="115" t="s">
        <v>134</v>
      </c>
      <c r="N13" s="114"/>
      <c r="O13" s="115" t="s">
        <v>134</v>
      </c>
      <c r="P13" s="302"/>
    </row>
    <row r="14" spans="1:16">
      <c r="A14" s="293"/>
      <c r="B14" s="112" t="s">
        <v>100</v>
      </c>
      <c r="C14" s="113" t="s">
        <v>101</v>
      </c>
      <c r="D14" s="114"/>
      <c r="E14" s="115" t="s">
        <v>135</v>
      </c>
      <c r="F14" s="114"/>
      <c r="G14" s="115" t="s">
        <v>135</v>
      </c>
      <c r="H14" s="114"/>
      <c r="I14" s="115" t="s">
        <v>135</v>
      </c>
      <c r="J14" s="114"/>
      <c r="K14" s="115" t="s">
        <v>135</v>
      </c>
      <c r="L14" s="114"/>
      <c r="M14" s="115" t="s">
        <v>135</v>
      </c>
      <c r="N14" s="114"/>
      <c r="O14" s="115" t="s">
        <v>135</v>
      </c>
      <c r="P14" s="302"/>
    </row>
    <row r="15" spans="1:16">
      <c r="A15" s="300"/>
      <c r="B15" s="116" t="s">
        <v>103</v>
      </c>
      <c r="C15" s="117" t="s">
        <v>104</v>
      </c>
      <c r="D15" s="118">
        <f>+D13*D14</f>
        <v>0</v>
      </c>
      <c r="E15" s="119" t="s">
        <v>136</v>
      </c>
      <c r="F15" s="118"/>
      <c r="G15" s="119" t="s">
        <v>136</v>
      </c>
      <c r="H15" s="118"/>
      <c r="I15" s="119" t="s">
        <v>136</v>
      </c>
      <c r="J15" s="118"/>
      <c r="K15" s="119" t="s">
        <v>136</v>
      </c>
      <c r="L15" s="118"/>
      <c r="M15" s="119" t="s">
        <v>136</v>
      </c>
      <c r="N15" s="118"/>
      <c r="O15" s="119" t="s">
        <v>136</v>
      </c>
      <c r="P15" s="303"/>
    </row>
    <row r="16" spans="1:16">
      <c r="A16" s="298"/>
      <c r="B16" s="108" t="s">
        <v>95</v>
      </c>
      <c r="C16" s="109" t="s">
        <v>106</v>
      </c>
      <c r="D16" s="110"/>
      <c r="E16" s="111" t="s">
        <v>110</v>
      </c>
      <c r="F16" s="110"/>
      <c r="G16" s="111" t="s">
        <v>109</v>
      </c>
      <c r="H16" s="110"/>
      <c r="I16" s="111" t="s">
        <v>109</v>
      </c>
      <c r="J16" s="110"/>
      <c r="K16" s="111" t="s">
        <v>109</v>
      </c>
      <c r="L16" s="110"/>
      <c r="M16" s="111" t="s">
        <v>110</v>
      </c>
      <c r="N16" s="110"/>
      <c r="O16" s="111" t="s">
        <v>110</v>
      </c>
      <c r="P16" s="288"/>
    </row>
    <row r="17" spans="1:18">
      <c r="A17" s="294"/>
      <c r="B17" s="112" t="s">
        <v>96</v>
      </c>
      <c r="C17" s="113" t="s">
        <v>111</v>
      </c>
      <c r="D17" s="114"/>
      <c r="E17" s="115" t="s">
        <v>137</v>
      </c>
      <c r="F17" s="114"/>
      <c r="G17" s="115" t="s">
        <v>97</v>
      </c>
      <c r="H17" s="114"/>
      <c r="I17" s="115" t="s">
        <v>97</v>
      </c>
      <c r="J17" s="222"/>
      <c r="K17" s="115" t="s">
        <v>137</v>
      </c>
      <c r="L17" s="114"/>
      <c r="M17" s="115" t="s">
        <v>97</v>
      </c>
      <c r="N17" s="114"/>
      <c r="O17" s="115" t="s">
        <v>137</v>
      </c>
      <c r="P17" s="296"/>
    </row>
    <row r="18" spans="1:18">
      <c r="A18" s="294"/>
      <c r="B18" s="112" t="s">
        <v>98</v>
      </c>
      <c r="C18" s="113" t="s">
        <v>112</v>
      </c>
      <c r="D18" s="114">
        <f>D16*D17/10</f>
        <v>0</v>
      </c>
      <c r="E18" s="115" t="s">
        <v>99</v>
      </c>
      <c r="F18" s="114"/>
      <c r="G18" s="115" t="s">
        <v>99</v>
      </c>
      <c r="H18" s="114"/>
      <c r="I18" s="115" t="s">
        <v>99</v>
      </c>
      <c r="J18" s="114"/>
      <c r="K18" s="115" t="s">
        <v>120</v>
      </c>
      <c r="L18" s="114"/>
      <c r="M18" s="115" t="s">
        <v>120</v>
      </c>
      <c r="N18" s="114"/>
      <c r="O18" s="115" t="s">
        <v>120</v>
      </c>
      <c r="P18" s="296"/>
    </row>
    <row r="19" spans="1:18">
      <c r="A19" s="294"/>
      <c r="B19" s="112" t="s">
        <v>100</v>
      </c>
      <c r="C19" s="113" t="s">
        <v>101</v>
      </c>
      <c r="D19" s="114"/>
      <c r="E19" s="115" t="s">
        <v>102</v>
      </c>
      <c r="F19" s="114"/>
      <c r="G19" s="115" t="s">
        <v>102</v>
      </c>
      <c r="H19" s="114"/>
      <c r="I19" s="115" t="s">
        <v>102</v>
      </c>
      <c r="J19" s="114"/>
      <c r="K19" s="115" t="s">
        <v>102</v>
      </c>
      <c r="L19" s="114"/>
      <c r="M19" s="115" t="s">
        <v>102</v>
      </c>
      <c r="N19" s="114"/>
      <c r="O19" s="115" t="s">
        <v>102</v>
      </c>
      <c r="P19" s="296"/>
    </row>
    <row r="20" spans="1:18">
      <c r="A20" s="295"/>
      <c r="B20" s="116" t="s">
        <v>103</v>
      </c>
      <c r="C20" s="117" t="s">
        <v>138</v>
      </c>
      <c r="D20" s="118">
        <f>+D18*D19</f>
        <v>0</v>
      </c>
      <c r="E20" s="119" t="s">
        <v>105</v>
      </c>
      <c r="F20" s="118"/>
      <c r="G20" s="119" t="s">
        <v>105</v>
      </c>
      <c r="H20" s="118"/>
      <c r="I20" s="119" t="s">
        <v>105</v>
      </c>
      <c r="J20" s="118"/>
      <c r="K20" s="119" t="s">
        <v>105</v>
      </c>
      <c r="L20" s="118"/>
      <c r="M20" s="119" t="s">
        <v>105</v>
      </c>
      <c r="N20" s="118"/>
      <c r="O20" s="119" t="s">
        <v>105</v>
      </c>
      <c r="P20" s="289"/>
    </row>
    <row r="21" spans="1:18">
      <c r="A21" s="286" t="s">
        <v>113</v>
      </c>
      <c r="B21" s="287"/>
      <c r="C21" s="120" t="s">
        <v>139</v>
      </c>
      <c r="D21" s="121">
        <f>D10+D15+D20</f>
        <v>0</v>
      </c>
      <c r="E21" s="122" t="s">
        <v>105</v>
      </c>
      <c r="F21" s="121"/>
      <c r="G21" s="122" t="s">
        <v>105</v>
      </c>
      <c r="H21" s="121">
        <f>H10+H15+H20</f>
        <v>0</v>
      </c>
      <c r="I21" s="122" t="s">
        <v>105</v>
      </c>
      <c r="J21" s="121">
        <f>J10+J15+J20</f>
        <v>0</v>
      </c>
      <c r="K21" s="122" t="s">
        <v>105</v>
      </c>
      <c r="L21" s="121">
        <f>L10+L15+L20</f>
        <v>0</v>
      </c>
      <c r="M21" s="122" t="s">
        <v>105</v>
      </c>
      <c r="N21" s="121">
        <f>N10+N15+N20</f>
        <v>0</v>
      </c>
      <c r="O21" s="122" t="s">
        <v>105</v>
      </c>
      <c r="P21" s="288"/>
    </row>
    <row r="22" spans="1:18">
      <c r="A22" s="290" t="s">
        <v>114</v>
      </c>
      <c r="B22" s="291"/>
      <c r="C22" s="123"/>
      <c r="D22" s="124" t="s">
        <v>115</v>
      </c>
      <c r="E22" s="125" t="s">
        <v>116</v>
      </c>
      <c r="F22" s="124" t="s">
        <v>115</v>
      </c>
      <c r="G22" s="125" t="s">
        <v>116</v>
      </c>
      <c r="H22" s="124" t="s">
        <v>115</v>
      </c>
      <c r="I22" s="125" t="s">
        <v>116</v>
      </c>
      <c r="J22" s="126" t="str">
        <f>IF(J21=0,"-",+(J21-$H21)/$H21*100)</f>
        <v>-</v>
      </c>
      <c r="K22" s="127" t="s">
        <v>116</v>
      </c>
      <c r="L22" s="126" t="str">
        <f>IF(L21=0,"-",+(L21-$H21)/$H21*100)</f>
        <v>-</v>
      </c>
      <c r="M22" s="127" t="s">
        <v>116</v>
      </c>
      <c r="N22" s="126" t="str">
        <f>IF(N21=0,"-",+(N21-$H21)/$H21*100)</f>
        <v>-</v>
      </c>
      <c r="O22" s="127" t="s">
        <v>116</v>
      </c>
      <c r="P22" s="289"/>
      <c r="R22" s="221">
        <f>F10+F15+F20</f>
        <v>0</v>
      </c>
    </row>
    <row r="23" spans="1:18">
      <c r="D23" s="128"/>
      <c r="E23" s="129"/>
      <c r="F23" s="128"/>
      <c r="G23" s="129"/>
      <c r="H23" s="128"/>
      <c r="I23" s="129"/>
      <c r="J23" s="128"/>
      <c r="K23" s="129"/>
      <c r="L23" s="128"/>
      <c r="M23" s="128"/>
      <c r="N23" s="128"/>
      <c r="O23" s="128"/>
    </row>
    <row r="24" spans="1:18">
      <c r="A24" s="105" t="s">
        <v>117</v>
      </c>
      <c r="D24" s="128"/>
      <c r="E24" s="129"/>
      <c r="F24" s="128"/>
      <c r="G24" s="129"/>
      <c r="H24" s="128"/>
      <c r="I24" s="129"/>
      <c r="J24" s="128"/>
      <c r="K24" s="129"/>
      <c r="L24" s="128"/>
      <c r="M24" s="128"/>
      <c r="N24" s="128"/>
      <c r="O24" s="128"/>
    </row>
    <row r="25" spans="1:18">
      <c r="A25" s="107" t="s">
        <v>118</v>
      </c>
      <c r="B25" s="297" t="s">
        <v>93</v>
      </c>
      <c r="C25" s="297"/>
      <c r="D25" s="292" t="str">
        <f>+D4</f>
        <v>現状１</v>
      </c>
      <c r="E25" s="292"/>
      <c r="F25" s="292" t="str">
        <f>+F4</f>
        <v>現状</v>
      </c>
      <c r="G25" s="292"/>
      <c r="H25" s="292" t="str">
        <f>+H4</f>
        <v>現状</v>
      </c>
      <c r="I25" s="292"/>
      <c r="J25" s="292" t="str">
        <f>+J4</f>
        <v>１年度目</v>
      </c>
      <c r="K25" s="292"/>
      <c r="L25" s="292" t="str">
        <f>+L4</f>
        <v>２年度目</v>
      </c>
      <c r="M25" s="292"/>
      <c r="N25" s="292" t="str">
        <f>+N4</f>
        <v>目標年度</v>
      </c>
      <c r="O25" s="292"/>
      <c r="P25" s="107" t="str">
        <f>+P4</f>
        <v>根拠</v>
      </c>
    </row>
    <row r="26" spans="1:18">
      <c r="A26" s="293"/>
      <c r="B26" s="112" t="s">
        <v>119</v>
      </c>
      <c r="C26" s="109" t="s">
        <v>108</v>
      </c>
      <c r="D26" s="114"/>
      <c r="E26" s="130" t="s">
        <v>99</v>
      </c>
      <c r="F26" s="114"/>
      <c r="G26" s="130" t="s">
        <v>99</v>
      </c>
      <c r="H26" s="114"/>
      <c r="I26" s="130" t="s">
        <v>99</v>
      </c>
      <c r="J26" s="114"/>
      <c r="K26" s="130" t="s">
        <v>99</v>
      </c>
      <c r="L26" s="114"/>
      <c r="M26" s="130" t="s">
        <v>99</v>
      </c>
      <c r="N26" s="114"/>
      <c r="O26" s="130" t="s">
        <v>99</v>
      </c>
      <c r="P26" s="288"/>
    </row>
    <row r="27" spans="1:18">
      <c r="A27" s="294"/>
      <c r="B27" s="112" t="s">
        <v>100</v>
      </c>
      <c r="C27" s="113" t="s">
        <v>107</v>
      </c>
      <c r="D27" s="114"/>
      <c r="E27" s="130" t="s">
        <v>102</v>
      </c>
      <c r="F27" s="114"/>
      <c r="G27" s="130" t="s">
        <v>102</v>
      </c>
      <c r="H27" s="114"/>
      <c r="I27" s="130" t="s">
        <v>102</v>
      </c>
      <c r="J27" s="114"/>
      <c r="K27" s="130" t="s">
        <v>102</v>
      </c>
      <c r="L27" s="114"/>
      <c r="M27" s="130" t="s">
        <v>102</v>
      </c>
      <c r="N27" s="114"/>
      <c r="O27" s="130" t="s">
        <v>102</v>
      </c>
      <c r="P27" s="296"/>
    </row>
    <row r="28" spans="1:18">
      <c r="A28" s="295"/>
      <c r="B28" s="116" t="s">
        <v>103</v>
      </c>
      <c r="C28" s="117" t="s">
        <v>140</v>
      </c>
      <c r="D28" s="118">
        <f>+D26*D27</f>
        <v>0</v>
      </c>
      <c r="E28" s="131" t="s">
        <v>105</v>
      </c>
      <c r="F28" s="118">
        <f>+F26*F27</f>
        <v>0</v>
      </c>
      <c r="G28" s="131" t="s">
        <v>105</v>
      </c>
      <c r="H28" s="118">
        <f>+H26*H27</f>
        <v>0</v>
      </c>
      <c r="I28" s="131" t="s">
        <v>105</v>
      </c>
      <c r="J28" s="118">
        <f t="shared" ref="J28" si="0">+J26*J27</f>
        <v>0</v>
      </c>
      <c r="K28" s="131" t="s">
        <v>105</v>
      </c>
      <c r="L28" s="118">
        <f t="shared" ref="L28" si="1">+L26*L27</f>
        <v>0</v>
      </c>
      <c r="M28" s="131" t="s">
        <v>105</v>
      </c>
      <c r="N28" s="118">
        <f t="shared" ref="N28" si="2">+N26*N27</f>
        <v>0</v>
      </c>
      <c r="O28" s="131" t="s">
        <v>105</v>
      </c>
      <c r="P28" s="289"/>
    </row>
    <row r="29" spans="1:18">
      <c r="A29" s="294"/>
      <c r="B29" s="112" t="s">
        <v>119</v>
      </c>
      <c r="C29" s="113" t="s">
        <v>106</v>
      </c>
      <c r="D29" s="114"/>
      <c r="E29" s="130" t="s">
        <v>120</v>
      </c>
      <c r="F29" s="114"/>
      <c r="G29" s="130" t="s">
        <v>99</v>
      </c>
      <c r="H29" s="114"/>
      <c r="I29" s="130" t="s">
        <v>99</v>
      </c>
      <c r="J29" s="114"/>
      <c r="K29" s="130" t="s">
        <v>120</v>
      </c>
      <c r="L29" s="114"/>
      <c r="M29" s="130" t="s">
        <v>120</v>
      </c>
      <c r="N29" s="114"/>
      <c r="O29" s="130" t="s">
        <v>120</v>
      </c>
      <c r="P29" s="288"/>
    </row>
    <row r="30" spans="1:18">
      <c r="A30" s="294"/>
      <c r="B30" s="112" t="s">
        <v>100</v>
      </c>
      <c r="C30" s="113" t="s">
        <v>111</v>
      </c>
      <c r="D30" s="114"/>
      <c r="E30" s="130" t="s">
        <v>102</v>
      </c>
      <c r="F30" s="114"/>
      <c r="G30" s="130" t="s">
        <v>102</v>
      </c>
      <c r="H30" s="114"/>
      <c r="I30" s="130" t="s">
        <v>102</v>
      </c>
      <c r="J30" s="114"/>
      <c r="K30" s="130" t="s">
        <v>102</v>
      </c>
      <c r="L30" s="114"/>
      <c r="M30" s="130" t="s">
        <v>102</v>
      </c>
      <c r="N30" s="114"/>
      <c r="O30" s="130" t="s">
        <v>102</v>
      </c>
      <c r="P30" s="296"/>
    </row>
    <row r="31" spans="1:18">
      <c r="A31" s="295"/>
      <c r="B31" s="116" t="s">
        <v>103</v>
      </c>
      <c r="C31" s="117" t="s">
        <v>121</v>
      </c>
      <c r="D31" s="118">
        <f>+D29*D30</f>
        <v>0</v>
      </c>
      <c r="E31" s="131" t="s">
        <v>105</v>
      </c>
      <c r="F31" s="118">
        <f>+F29*F30</f>
        <v>0</v>
      </c>
      <c r="G31" s="131" t="s">
        <v>105</v>
      </c>
      <c r="H31" s="118">
        <f>+H29*H30</f>
        <v>0</v>
      </c>
      <c r="I31" s="131" t="s">
        <v>105</v>
      </c>
      <c r="J31" s="118">
        <f t="shared" ref="J31" si="3">+J29*J30</f>
        <v>0</v>
      </c>
      <c r="K31" s="131" t="s">
        <v>105</v>
      </c>
      <c r="L31" s="118">
        <f t="shared" ref="L31" si="4">+L29*L30</f>
        <v>0</v>
      </c>
      <c r="M31" s="131" t="s">
        <v>105</v>
      </c>
      <c r="N31" s="118">
        <f t="shared" ref="N31" si="5">+N29*N30</f>
        <v>0</v>
      </c>
      <c r="O31" s="131" t="s">
        <v>105</v>
      </c>
      <c r="P31" s="289"/>
    </row>
    <row r="32" spans="1:18">
      <c r="A32" s="294"/>
      <c r="B32" s="112" t="s">
        <v>119</v>
      </c>
      <c r="C32" s="113" t="s">
        <v>106</v>
      </c>
      <c r="D32" s="114"/>
      <c r="E32" s="130" t="s">
        <v>120</v>
      </c>
      <c r="F32" s="114"/>
      <c r="G32" s="130" t="s">
        <v>99</v>
      </c>
      <c r="H32" s="114"/>
      <c r="I32" s="130" t="s">
        <v>99</v>
      </c>
      <c r="J32" s="114"/>
      <c r="K32" s="130" t="s">
        <v>99</v>
      </c>
      <c r="L32" s="114"/>
      <c r="M32" s="130" t="s">
        <v>120</v>
      </c>
      <c r="N32" s="114"/>
      <c r="O32" s="130" t="s">
        <v>120</v>
      </c>
      <c r="P32" s="288"/>
    </row>
    <row r="33" spans="1:16">
      <c r="A33" s="294"/>
      <c r="B33" s="112" t="s">
        <v>100</v>
      </c>
      <c r="C33" s="113" t="s">
        <v>111</v>
      </c>
      <c r="D33" s="114"/>
      <c r="E33" s="130" t="s">
        <v>102</v>
      </c>
      <c r="F33" s="114"/>
      <c r="G33" s="130" t="s">
        <v>102</v>
      </c>
      <c r="H33" s="114"/>
      <c r="I33" s="130" t="s">
        <v>102</v>
      </c>
      <c r="J33" s="114"/>
      <c r="K33" s="130" t="s">
        <v>102</v>
      </c>
      <c r="L33" s="114"/>
      <c r="M33" s="130" t="s">
        <v>102</v>
      </c>
      <c r="N33" s="114"/>
      <c r="O33" s="130" t="s">
        <v>102</v>
      </c>
      <c r="P33" s="296"/>
    </row>
    <row r="34" spans="1:16">
      <c r="A34" s="295"/>
      <c r="B34" s="116" t="s">
        <v>103</v>
      </c>
      <c r="C34" s="117" t="s">
        <v>121</v>
      </c>
      <c r="D34" s="118">
        <f>+D32*D33</f>
        <v>0</v>
      </c>
      <c r="E34" s="131" t="s">
        <v>105</v>
      </c>
      <c r="F34" s="118">
        <f>+F32*F33</f>
        <v>0</v>
      </c>
      <c r="G34" s="131" t="s">
        <v>105</v>
      </c>
      <c r="H34" s="118">
        <f>+H32*H33</f>
        <v>0</v>
      </c>
      <c r="I34" s="131" t="s">
        <v>105</v>
      </c>
      <c r="J34" s="118">
        <f t="shared" ref="J34" si="6">+J32*J33</f>
        <v>0</v>
      </c>
      <c r="K34" s="131" t="s">
        <v>105</v>
      </c>
      <c r="L34" s="118">
        <f t="shared" ref="L34" si="7">+L32*L33</f>
        <v>0</v>
      </c>
      <c r="M34" s="131" t="s">
        <v>105</v>
      </c>
      <c r="N34" s="118">
        <f t="shared" ref="N34" si="8">+N32*N33</f>
        <v>0</v>
      </c>
      <c r="O34" s="131" t="s">
        <v>105</v>
      </c>
      <c r="P34" s="289"/>
    </row>
    <row r="35" spans="1:16">
      <c r="A35" s="286" t="s">
        <v>113</v>
      </c>
      <c r="B35" s="287"/>
      <c r="C35" s="120" t="s">
        <v>122</v>
      </c>
      <c r="D35" s="121">
        <f>+D28+D31+D34</f>
        <v>0</v>
      </c>
      <c r="E35" s="132" t="s">
        <v>105</v>
      </c>
      <c r="F35" s="121">
        <f>+F28+F31+F34</f>
        <v>0</v>
      </c>
      <c r="G35" s="132" t="s">
        <v>105</v>
      </c>
      <c r="H35" s="121">
        <f>+H28+H31+H34</f>
        <v>0</v>
      </c>
      <c r="I35" s="132" t="s">
        <v>105</v>
      </c>
      <c r="J35" s="121">
        <f>+J28+J31+J34</f>
        <v>0</v>
      </c>
      <c r="K35" s="132" t="s">
        <v>105</v>
      </c>
      <c r="L35" s="121">
        <f>+L28+L31+L34</f>
        <v>0</v>
      </c>
      <c r="M35" s="132" t="s">
        <v>105</v>
      </c>
      <c r="N35" s="121">
        <f>+N28+N31+N34</f>
        <v>0</v>
      </c>
      <c r="O35" s="132" t="s">
        <v>105</v>
      </c>
      <c r="P35" s="288"/>
    </row>
    <row r="36" spans="1:16">
      <c r="A36" s="290" t="s">
        <v>114</v>
      </c>
      <c r="B36" s="291"/>
      <c r="C36" s="123"/>
      <c r="D36" s="124" t="s">
        <v>141</v>
      </c>
      <c r="E36" s="125" t="s">
        <v>116</v>
      </c>
      <c r="F36" s="124" t="s">
        <v>115</v>
      </c>
      <c r="G36" s="125" t="s">
        <v>116</v>
      </c>
      <c r="H36" s="124" t="s">
        <v>115</v>
      </c>
      <c r="I36" s="125" t="s">
        <v>116</v>
      </c>
      <c r="J36" s="126">
        <f>IF(J35=0,,+(J35-$D35)/$D35*100)</f>
        <v>0</v>
      </c>
      <c r="K36" s="127" t="s">
        <v>116</v>
      </c>
      <c r="L36" s="126">
        <f t="shared" ref="L36" si="9">IF(L35=0,,+(L35-$D35)/$D35*100)</f>
        <v>0</v>
      </c>
      <c r="M36" s="127" t="s">
        <v>116</v>
      </c>
      <c r="N36" s="126">
        <f t="shared" ref="N36" si="10">IF(N35=0,,+(N35-$D35)/$D35*100)</f>
        <v>0</v>
      </c>
      <c r="O36" s="127" t="s">
        <v>116</v>
      </c>
      <c r="P36" s="289"/>
    </row>
    <row r="37" spans="1:16">
      <c r="A37" s="133"/>
      <c r="B37" s="133"/>
      <c r="C37" s="133"/>
      <c r="D37" s="134"/>
      <c r="E37" s="135"/>
      <c r="F37" s="134"/>
      <c r="G37" s="135"/>
      <c r="H37" s="134"/>
      <c r="I37" s="135"/>
      <c r="J37" s="134"/>
      <c r="K37" s="135"/>
      <c r="L37" s="134"/>
      <c r="M37" s="135"/>
      <c r="N37" s="134"/>
      <c r="O37" s="135"/>
    </row>
    <row r="38" spans="1:16">
      <c r="A38" s="105" t="s">
        <v>123</v>
      </c>
      <c r="K38" s="106"/>
    </row>
    <row r="39" spans="1:16">
      <c r="A39" s="136"/>
      <c r="B39" s="137"/>
      <c r="C39" s="138"/>
      <c r="D39" s="292" t="str">
        <f>+D25</f>
        <v>現状１</v>
      </c>
      <c r="E39" s="292"/>
      <c r="F39" s="292" t="str">
        <f>+F25</f>
        <v>現状</v>
      </c>
      <c r="G39" s="292"/>
      <c r="H39" s="292" t="str">
        <f>+H25</f>
        <v>現状</v>
      </c>
      <c r="I39" s="292"/>
      <c r="J39" s="292" t="str">
        <f t="shared" ref="J39" si="11">+J25</f>
        <v>１年度目</v>
      </c>
      <c r="K39" s="292"/>
      <c r="L39" s="292" t="str">
        <f t="shared" ref="L39" si="12">+L25</f>
        <v>２年度目</v>
      </c>
      <c r="M39" s="292"/>
      <c r="N39" s="292" t="str">
        <f t="shared" ref="N39" si="13">+N25</f>
        <v>目標年度</v>
      </c>
      <c r="O39" s="292"/>
      <c r="P39" s="107" t="str">
        <f>+P25</f>
        <v>根拠</v>
      </c>
    </row>
    <row r="40" spans="1:16">
      <c r="A40" s="286" t="s">
        <v>113</v>
      </c>
      <c r="B40" s="287"/>
      <c r="C40" s="120" t="s">
        <v>142</v>
      </c>
      <c r="D40" s="139">
        <f>D21+D35</f>
        <v>0</v>
      </c>
      <c r="E40" s="140" t="s">
        <v>105</v>
      </c>
      <c r="F40" s="139">
        <f>F21+F35</f>
        <v>0</v>
      </c>
      <c r="G40" s="216" t="s">
        <v>105</v>
      </c>
      <c r="H40" s="139">
        <f>H21+H35</f>
        <v>0</v>
      </c>
      <c r="I40" s="219" t="s">
        <v>105</v>
      </c>
      <c r="J40" s="139">
        <f>J21+J35</f>
        <v>0</v>
      </c>
      <c r="K40" s="141" t="s">
        <v>105</v>
      </c>
      <c r="L40" s="142">
        <f>L21+L35</f>
        <v>0</v>
      </c>
      <c r="M40" s="140" t="s">
        <v>105</v>
      </c>
      <c r="N40" s="139">
        <f>N21+N35</f>
        <v>0</v>
      </c>
      <c r="O40" s="141" t="s">
        <v>105</v>
      </c>
      <c r="P40" s="288"/>
    </row>
    <row r="41" spans="1:16">
      <c r="A41" s="290" t="s">
        <v>124</v>
      </c>
      <c r="B41" s="291"/>
      <c r="C41" s="123"/>
      <c r="D41" s="124" t="s">
        <v>125</v>
      </c>
      <c r="E41" s="125" t="s">
        <v>126</v>
      </c>
      <c r="F41" s="124" t="s">
        <v>125</v>
      </c>
      <c r="G41" s="125" t="s">
        <v>126</v>
      </c>
      <c r="H41" s="124" t="s">
        <v>125</v>
      </c>
      <c r="I41" s="125" t="s">
        <v>126</v>
      </c>
      <c r="J41" s="126">
        <f>IF(J40=0,,+(J40-$H40)/$H40*100)</f>
        <v>0</v>
      </c>
      <c r="K41" s="127" t="s">
        <v>126</v>
      </c>
      <c r="L41" s="126">
        <f>IF(L40=0,,+(L40-$H40)/$H40*100)</f>
        <v>0</v>
      </c>
      <c r="M41" s="125" t="s">
        <v>126</v>
      </c>
      <c r="N41" s="126">
        <f>IF(N40=0,,+(N40-$H40)/$H40*100)</f>
        <v>0</v>
      </c>
      <c r="O41" s="127" t="s">
        <v>126</v>
      </c>
      <c r="P41" s="289"/>
    </row>
    <row r="42" spans="1:16">
      <c r="A42" s="143"/>
    </row>
    <row r="43" spans="1:16">
      <c r="A43" s="143"/>
    </row>
  </sheetData>
  <mergeCells count="48">
    <mergeCell ref="N5:O5"/>
    <mergeCell ref="D5:E5"/>
    <mergeCell ref="F5:G5"/>
    <mergeCell ref="J5:K5"/>
    <mergeCell ref="L5:M5"/>
    <mergeCell ref="H5:I5"/>
    <mergeCell ref="A1:P1"/>
    <mergeCell ref="B4:C4"/>
    <mergeCell ref="D4:E4"/>
    <mergeCell ref="J4:K4"/>
    <mergeCell ref="L4:M4"/>
    <mergeCell ref="N4:O4"/>
    <mergeCell ref="F4:G4"/>
    <mergeCell ref="H4:I4"/>
    <mergeCell ref="A6:A10"/>
    <mergeCell ref="P6:P10"/>
    <mergeCell ref="A11:A15"/>
    <mergeCell ref="P11:P15"/>
    <mergeCell ref="A16:A20"/>
    <mergeCell ref="P16:P20"/>
    <mergeCell ref="A21:B21"/>
    <mergeCell ref="P21:P22"/>
    <mergeCell ref="A22:B22"/>
    <mergeCell ref="B25:C25"/>
    <mergeCell ref="D25:E25"/>
    <mergeCell ref="J25:K25"/>
    <mergeCell ref="L25:M25"/>
    <mergeCell ref="N25:O25"/>
    <mergeCell ref="F25:G25"/>
    <mergeCell ref="H25:I25"/>
    <mergeCell ref="A26:A28"/>
    <mergeCell ref="P26:P28"/>
    <mergeCell ref="A29:A31"/>
    <mergeCell ref="P29:P31"/>
    <mergeCell ref="A32:A34"/>
    <mergeCell ref="P32:P34"/>
    <mergeCell ref="A40:B40"/>
    <mergeCell ref="P40:P41"/>
    <mergeCell ref="A41:B41"/>
    <mergeCell ref="A35:B35"/>
    <mergeCell ref="P35:P36"/>
    <mergeCell ref="A36:B36"/>
    <mergeCell ref="D39:E39"/>
    <mergeCell ref="J39:K39"/>
    <mergeCell ref="L39:M39"/>
    <mergeCell ref="N39:O39"/>
    <mergeCell ref="F39:G39"/>
    <mergeCell ref="H39:I39"/>
  </mergeCells>
  <phoneticPr fontId="3"/>
  <pageMargins left="0.59055118110236227" right="0.19685039370078741" top="0.74803149606299213" bottom="0.74803149606299213" header="0.31496062992125984" footer="0.31496062992125984"/>
  <pageSetup paperSize="9" scale="95"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2"/>
  <sheetViews>
    <sheetView view="pageBreakPreview" topLeftCell="D1" zoomScaleNormal="100" zoomScaleSheetLayoutView="100" workbookViewId="0">
      <selection activeCell="K12" sqref="K12"/>
    </sheetView>
  </sheetViews>
  <sheetFormatPr defaultRowHeight="13.5"/>
  <cols>
    <col min="1" max="3" width="2.625" style="4" customWidth="1"/>
    <col min="4" max="5" width="10.625" style="4" customWidth="1"/>
    <col min="6" max="6" width="3.625" style="4" customWidth="1"/>
    <col min="7" max="7" width="10.625" style="4" hidden="1" customWidth="1"/>
    <col min="8" max="11" width="10.625" style="4" customWidth="1"/>
    <col min="12" max="12" width="8.625" style="4" customWidth="1"/>
    <col min="13" max="13" width="30.625" style="4" customWidth="1"/>
    <col min="14" max="14" width="5.625" style="4" customWidth="1"/>
    <col min="15" max="16384" width="9" style="4"/>
  </cols>
  <sheetData>
    <row r="1" spans="1:17" ht="18" customHeight="1">
      <c r="A1" s="1" t="s">
        <v>143</v>
      </c>
      <c r="B1" s="2"/>
      <c r="C1" s="2"/>
      <c r="D1" s="2"/>
      <c r="E1" s="2"/>
      <c r="F1" s="3"/>
      <c r="P1" s="5"/>
    </row>
    <row r="2" spans="1:17" ht="9.9499999999999993" customHeight="1" thickBot="1">
      <c r="F2" s="6"/>
    </row>
    <row r="3" spans="1:17">
      <c r="A3" s="9"/>
      <c r="B3" s="10"/>
      <c r="C3" s="10"/>
      <c r="D3" s="10"/>
      <c r="E3" s="10"/>
      <c r="F3" s="11"/>
      <c r="G3" s="12" t="s">
        <v>183</v>
      </c>
      <c r="H3" s="12" t="s">
        <v>192</v>
      </c>
      <c r="I3" s="12" t="s">
        <v>3</v>
      </c>
      <c r="J3" s="12" t="s">
        <v>4</v>
      </c>
      <c r="K3" s="12" t="s">
        <v>5</v>
      </c>
      <c r="L3" s="12" t="s">
        <v>6</v>
      </c>
      <c r="M3" s="242" t="s">
        <v>144</v>
      </c>
    </row>
    <row r="4" spans="1:17">
      <c r="A4" s="13"/>
      <c r="B4" s="14"/>
      <c r="C4" s="14"/>
      <c r="D4" s="14"/>
      <c r="E4" s="14"/>
      <c r="F4" s="15"/>
      <c r="G4" s="16" t="s">
        <v>184</v>
      </c>
      <c r="H4" s="16" t="s">
        <v>194</v>
      </c>
      <c r="I4" s="16" t="s">
        <v>194</v>
      </c>
      <c r="J4" s="16" t="s">
        <v>194</v>
      </c>
      <c r="K4" s="16" t="s">
        <v>194</v>
      </c>
      <c r="L4" s="17" t="s">
        <v>7</v>
      </c>
      <c r="M4" s="243"/>
    </row>
    <row r="5" spans="1:17">
      <c r="A5" s="13"/>
      <c r="B5" s="14"/>
      <c r="C5" s="14"/>
      <c r="D5" s="14"/>
      <c r="E5" s="14"/>
      <c r="F5" s="15"/>
      <c r="G5" s="17" t="s">
        <v>8</v>
      </c>
      <c r="H5" s="17" t="s">
        <v>8</v>
      </c>
      <c r="I5" s="17" t="s">
        <v>9</v>
      </c>
      <c r="J5" s="17" t="s">
        <v>10</v>
      </c>
      <c r="K5" s="17" t="s">
        <v>11</v>
      </c>
      <c r="L5" s="18" t="s">
        <v>12</v>
      </c>
      <c r="M5" s="243"/>
    </row>
    <row r="6" spans="1:17" ht="27.95" customHeight="1">
      <c r="A6" s="152" t="s">
        <v>145</v>
      </c>
      <c r="B6" s="153"/>
      <c r="C6" s="154"/>
      <c r="D6" s="149"/>
      <c r="E6" s="155"/>
      <c r="F6" s="156" t="s">
        <v>146</v>
      </c>
      <c r="G6" s="36">
        <f>SUM(G7:G10)</f>
        <v>0</v>
      </c>
      <c r="H6" s="36">
        <f>SUM(H7:H10)</f>
        <v>0</v>
      </c>
      <c r="I6" s="36">
        <f t="shared" ref="I6:K6" si="0">SUM(I7:I10)</f>
        <v>0</v>
      </c>
      <c r="J6" s="36">
        <f t="shared" si="0"/>
        <v>0</v>
      </c>
      <c r="K6" s="36">
        <f t="shared" si="0"/>
        <v>0</v>
      </c>
      <c r="L6" s="157"/>
      <c r="M6" s="71"/>
      <c r="N6" s="4" t="s">
        <v>17</v>
      </c>
      <c r="Q6" s="35"/>
    </row>
    <row r="7" spans="1:17" ht="27.95" customHeight="1">
      <c r="A7" s="158"/>
      <c r="B7" s="148" t="s">
        <v>147</v>
      </c>
      <c r="C7" s="149"/>
      <c r="D7" s="149"/>
      <c r="E7" s="149"/>
      <c r="F7" s="159" t="s">
        <v>108</v>
      </c>
      <c r="G7" s="36"/>
      <c r="H7" s="36"/>
      <c r="I7" s="36"/>
      <c r="J7" s="36"/>
      <c r="K7" s="36"/>
      <c r="L7" s="157"/>
      <c r="M7" s="71"/>
      <c r="N7" s="68"/>
      <c r="Q7" s="35"/>
    </row>
    <row r="8" spans="1:17" ht="27.95" customHeight="1">
      <c r="A8" s="158"/>
      <c r="B8" s="148" t="s">
        <v>148</v>
      </c>
      <c r="C8" s="153"/>
      <c r="D8" s="153"/>
      <c r="E8" s="153"/>
      <c r="F8" s="15" t="s">
        <v>128</v>
      </c>
      <c r="G8" s="160"/>
      <c r="H8" s="160"/>
      <c r="I8" s="160"/>
      <c r="J8" s="160"/>
      <c r="K8" s="160"/>
      <c r="L8" s="161"/>
      <c r="M8" s="162"/>
      <c r="N8" s="68"/>
      <c r="Q8" s="35"/>
    </row>
    <row r="9" spans="1:17" ht="27.95" customHeight="1">
      <c r="A9" s="158"/>
      <c r="B9" s="307" t="s">
        <v>149</v>
      </c>
      <c r="C9" s="308"/>
      <c r="D9" s="308"/>
      <c r="E9" s="308"/>
      <c r="F9" s="159" t="s">
        <v>150</v>
      </c>
      <c r="G9" s="36"/>
      <c r="H9" s="36"/>
      <c r="I9" s="36"/>
      <c r="J9" s="36"/>
      <c r="K9" s="36"/>
      <c r="L9" s="157"/>
      <c r="M9" s="37"/>
      <c r="Q9" s="35"/>
    </row>
    <row r="10" spans="1:17" ht="27.95" customHeight="1">
      <c r="A10" s="158"/>
      <c r="B10" s="224" t="s">
        <v>180</v>
      </c>
      <c r="C10" s="225"/>
      <c r="D10" s="226"/>
      <c r="E10" s="226"/>
      <c r="F10" s="227" t="s">
        <v>151</v>
      </c>
      <c r="G10" s="228">
        <f>G11+G13</f>
        <v>0</v>
      </c>
      <c r="H10" s="228">
        <f>H11+H13</f>
        <v>0</v>
      </c>
      <c r="I10" s="228">
        <f t="shared" ref="I10:K10" si="1">I11+I13</f>
        <v>0</v>
      </c>
      <c r="J10" s="228">
        <f t="shared" si="1"/>
        <v>0</v>
      </c>
      <c r="K10" s="228">
        <f t="shared" si="1"/>
        <v>0</v>
      </c>
      <c r="L10" s="229"/>
      <c r="M10" s="230"/>
      <c r="Q10" s="35"/>
    </row>
    <row r="11" spans="1:17" ht="27.95" customHeight="1">
      <c r="A11" s="158"/>
      <c r="B11" s="224"/>
      <c r="C11" s="231" t="s">
        <v>155</v>
      </c>
      <c r="D11" s="231"/>
      <c r="E11" s="226"/>
      <c r="F11" s="227" t="s">
        <v>139</v>
      </c>
      <c r="G11" s="228"/>
      <c r="H11" s="228"/>
      <c r="I11" s="228"/>
      <c r="J11" s="228"/>
      <c r="K11" s="228"/>
      <c r="L11" s="229"/>
      <c r="M11" s="232"/>
      <c r="Q11" s="35"/>
    </row>
    <row r="12" spans="1:17" ht="27.95" customHeight="1">
      <c r="A12" s="158"/>
      <c r="B12" s="224"/>
      <c r="C12" s="231" t="s">
        <v>177</v>
      </c>
      <c r="D12" s="231"/>
      <c r="E12" s="226"/>
      <c r="F12" s="227" t="s">
        <v>178</v>
      </c>
      <c r="G12" s="228"/>
      <c r="H12" s="228"/>
      <c r="I12" s="228"/>
      <c r="J12" s="228"/>
      <c r="K12" s="228"/>
      <c r="L12" s="229"/>
      <c r="M12" s="232"/>
      <c r="Q12" s="35"/>
    </row>
    <row r="13" spans="1:17" ht="27.95" customHeight="1">
      <c r="A13" s="158"/>
      <c r="B13" s="224"/>
      <c r="C13" s="231" t="s">
        <v>63</v>
      </c>
      <c r="D13" s="231"/>
      <c r="E13" s="231"/>
      <c r="F13" s="227" t="s">
        <v>179</v>
      </c>
      <c r="G13" s="228"/>
      <c r="H13" s="228"/>
      <c r="I13" s="228"/>
      <c r="J13" s="228"/>
      <c r="K13" s="228"/>
      <c r="L13" s="229"/>
      <c r="M13" s="230"/>
      <c r="Q13" s="35"/>
    </row>
    <row r="14" spans="1:17" ht="27.95" customHeight="1" thickBot="1">
      <c r="A14" s="177" t="s">
        <v>152</v>
      </c>
      <c r="B14" s="233"/>
      <c r="C14" s="234"/>
      <c r="D14" s="233"/>
      <c r="E14" s="235"/>
      <c r="F14" s="236" t="s">
        <v>153</v>
      </c>
      <c r="G14" s="237">
        <f>G7+G8</f>
        <v>0</v>
      </c>
      <c r="H14" s="237">
        <f>H7+H8</f>
        <v>0</v>
      </c>
      <c r="I14" s="237">
        <f t="shared" ref="I14:K14" si="2">I7+I8</f>
        <v>0</v>
      </c>
      <c r="J14" s="237">
        <f t="shared" si="2"/>
        <v>0</v>
      </c>
      <c r="K14" s="237">
        <f t="shared" si="2"/>
        <v>0</v>
      </c>
      <c r="L14" s="238"/>
      <c r="M14" s="239"/>
      <c r="Q14" s="35"/>
    </row>
    <row r="15" spans="1:17" ht="9.9499999999999993" customHeight="1">
      <c r="A15" s="163"/>
      <c r="B15" s="164"/>
      <c r="C15" s="164"/>
      <c r="D15" s="164"/>
      <c r="E15" s="164"/>
      <c r="F15" s="164"/>
      <c r="G15" s="165"/>
      <c r="H15" s="165"/>
      <c r="I15" s="165"/>
      <c r="J15" s="165"/>
      <c r="K15" s="165"/>
      <c r="L15" s="165"/>
      <c r="M15" s="166"/>
    </row>
    <row r="16" spans="1:17" ht="9.9499999999999993" hidden="1" customHeight="1" thickBot="1">
      <c r="A16" s="167"/>
      <c r="B16" s="168"/>
      <c r="C16" s="168"/>
      <c r="D16" s="168"/>
      <c r="E16" s="168"/>
      <c r="F16" s="168"/>
      <c r="G16" s="169"/>
      <c r="H16" s="169"/>
      <c r="I16" s="169"/>
      <c r="J16" s="169"/>
      <c r="K16" s="169"/>
      <c r="L16" s="169"/>
      <c r="M16" s="170"/>
    </row>
    <row r="17" spans="1:13" ht="30" hidden="1" customHeight="1" thickBot="1">
      <c r="A17" s="171" t="s">
        <v>33</v>
      </c>
      <c r="B17" s="164"/>
      <c r="C17" s="164"/>
      <c r="D17" s="164"/>
      <c r="E17" s="164" t="s">
        <v>34</v>
      </c>
      <c r="F17" s="172"/>
      <c r="G17" s="173" t="e">
        <f>+#REF!-#REF!</f>
        <v>#REF!</v>
      </c>
      <c r="H17" s="173" t="e">
        <f>+#REF!-#REF!</f>
        <v>#REF!</v>
      </c>
      <c r="I17" s="173" t="e">
        <f>+#REF!-#REF!</f>
        <v>#REF!</v>
      </c>
      <c r="J17" s="173" t="e">
        <f>+#REF!-#REF!</f>
        <v>#REF!</v>
      </c>
      <c r="K17" s="173" t="e">
        <f>+#REF!-#REF!</f>
        <v>#REF!</v>
      </c>
      <c r="L17" s="173" t="e">
        <f t="shared" ref="L17" si="3">IF(G17=0,"-",+(K17-G17)/G17*100)</f>
        <v>#REF!</v>
      </c>
      <c r="M17" s="174"/>
    </row>
    <row r="18" spans="1:13" ht="15" customHeight="1">
      <c r="A18" s="175" t="s">
        <v>154</v>
      </c>
      <c r="B18" s="176"/>
      <c r="C18" s="176"/>
      <c r="D18" s="176"/>
      <c r="E18" s="176"/>
      <c r="F18" s="176"/>
      <c r="G18" s="176"/>
      <c r="H18" s="176"/>
      <c r="I18" s="176"/>
      <c r="J18" s="176"/>
      <c r="K18" s="176"/>
      <c r="L18" s="176"/>
      <c r="M18" s="176"/>
    </row>
    <row r="19" spans="1:13" ht="15" customHeight="1">
      <c r="A19" s="175" t="s">
        <v>169</v>
      </c>
      <c r="B19" s="176"/>
      <c r="C19" s="176"/>
      <c r="D19" s="176"/>
      <c r="E19" s="176"/>
      <c r="F19" s="176"/>
      <c r="G19" s="176"/>
      <c r="H19" s="176"/>
      <c r="I19" s="176"/>
      <c r="J19" s="176"/>
      <c r="K19" s="176"/>
      <c r="L19" s="176"/>
      <c r="M19" s="176"/>
    </row>
    <row r="20" spans="1:13" ht="15" customHeight="1">
      <c r="A20" s="175" t="s">
        <v>168</v>
      </c>
      <c r="B20" s="176"/>
      <c r="C20" s="176"/>
      <c r="D20" s="176"/>
      <c r="E20" s="176"/>
      <c r="F20" s="176"/>
      <c r="G20" s="176"/>
      <c r="H20" s="176"/>
      <c r="I20" s="176"/>
      <c r="J20" s="176"/>
      <c r="K20" s="176"/>
      <c r="L20" s="176"/>
      <c r="M20" s="176"/>
    </row>
    <row r="21" spans="1:13" ht="15" customHeight="1">
      <c r="A21" s="175"/>
      <c r="B21" s="176"/>
      <c r="C21" s="176"/>
      <c r="D21" s="176"/>
      <c r="E21" s="176"/>
      <c r="F21" s="176"/>
      <c r="G21" s="176"/>
      <c r="H21" s="176"/>
      <c r="I21" s="176"/>
      <c r="J21" s="176"/>
      <c r="K21" s="176"/>
      <c r="L21" s="176"/>
      <c r="M21" s="176"/>
    </row>
    <row r="22" spans="1:13" ht="18" customHeight="1">
      <c r="A22" s="69"/>
    </row>
  </sheetData>
  <mergeCells count="2">
    <mergeCell ref="M3:M5"/>
    <mergeCell ref="B9:E9"/>
  </mergeCells>
  <phoneticPr fontId="3"/>
  <pageMargins left="0.70866141732283472" right="0.70866141732283472" top="0.74803149606299213" bottom="0.74803149606299213" header="0.31496062992125984" footer="0.31496062992125984"/>
  <pageSetup paperSize="9" scale="77"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付加価値額計画</vt:lpstr>
      <vt:lpstr>農業原価</vt:lpstr>
      <vt:lpstr>一般管理費</vt:lpstr>
      <vt:lpstr>販売計画</vt:lpstr>
      <vt:lpstr>雑収入明細</vt:lpstr>
      <vt:lpstr>一般管理費!Print_Area</vt:lpstr>
      <vt:lpstr>雑収入明細!Print_Area</vt:lpstr>
      <vt:lpstr>農業原価!Print_Area</vt:lpstr>
      <vt:lpstr>販売計画!Print_Area</vt:lpstr>
      <vt:lpstr>付加価値額計画!Print_Area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山之内　講敏</cp:lastModifiedBy>
  <cp:lastPrinted>2021-06-24T06:12:54Z</cp:lastPrinted>
  <dcterms:created xsi:type="dcterms:W3CDTF">2018-06-05T02:16:34Z</dcterms:created>
  <dcterms:modified xsi:type="dcterms:W3CDTF">2022-07-19T05:49:59Z</dcterms:modified>
</cp:coreProperties>
</file>