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vky.vdi.pref.nagano.lg.jp\全庁共有\本庁\09_農政部\050農村振興課\05地域営農係\002 受信用ポスト\_05_脇本\R7補正 構造転換\"/>
    </mc:Choice>
  </mc:AlternateContent>
  <xr:revisionPtr revIDLastSave="0" documentId="13_ncr:1_{B18509C3-915D-4125-B2A5-368ECA9AFA99}" xr6:coauthVersionLast="47" xr6:coauthVersionMax="47" xr10:uidLastSave="{00000000-0000-0000-0000-000000000000}"/>
  <bookViews>
    <workbookView xWindow="-110" yWindow="-110" windowWidth="19420" windowHeight="10420" tabRatio="811" activeTab="1" xr2:uid="{00000000-000D-0000-FFFF-FFFF00000000}"/>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'付加価値額計画（個人）'!$A$1:$M$55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3" i="33" l="1"/>
  <c r="K43" i="33"/>
  <c r="I42" i="33"/>
  <c r="J42" i="33"/>
  <c r="K42" i="33"/>
  <c r="H18" i="33"/>
  <c r="H13" i="33"/>
  <c r="K6" i="37" l="1"/>
  <c r="J6" i="37"/>
  <c r="I6" i="37"/>
  <c r="H6" i="37"/>
  <c r="G6" i="37"/>
  <c r="H7" i="25"/>
  <c r="H22" i="25"/>
  <c r="L32" i="33"/>
  <c r="H49" i="25" l="1"/>
  <c r="H51" i="25" s="1"/>
  <c r="H52" i="25" s="1"/>
  <c r="D49" i="25" l="1"/>
  <c r="F27" i="25" l="1"/>
  <c r="J27" i="25" s="1"/>
  <c r="H27" i="25" l="1"/>
  <c r="L27" i="25"/>
  <c r="L49" i="25" l="1"/>
  <c r="L51" i="25" s="1"/>
  <c r="L52" i="25" s="1"/>
  <c r="J49" i="25"/>
  <c r="J51" i="25" s="1"/>
  <c r="J52" i="25" s="1"/>
  <c r="F49" i="25"/>
  <c r="D12" i="25"/>
  <c r="F7" i="25"/>
  <c r="F17" i="25"/>
  <c r="D17" i="25"/>
  <c r="L17" i="25"/>
  <c r="L19" i="25" s="1"/>
  <c r="J17" i="25"/>
  <c r="J19" i="25" s="1"/>
  <c r="H17" i="25"/>
  <c r="H19" i="25" s="1"/>
  <c r="F18" i="25" l="1"/>
  <c r="F8" i="25"/>
  <c r="F25" i="25"/>
  <c r="F28" i="25" s="1"/>
  <c r="F51" i="25"/>
  <c r="F52" i="25" s="1"/>
  <c r="D51" i="25"/>
  <c r="D18" i="25"/>
  <c r="H14" i="37"/>
  <c r="G14" i="37"/>
  <c r="I43" i="33" l="1"/>
  <c r="G41" i="33"/>
  <c r="G42" i="33"/>
  <c r="G18" i="33" s="1"/>
  <c r="G14" i="33"/>
  <c r="G10" i="33" s="1"/>
  <c r="D40" i="25"/>
  <c r="D37" i="25"/>
  <c r="D34" i="25"/>
  <c r="D31" i="25"/>
  <c r="D45" i="25" s="1"/>
  <c r="D22" i="25"/>
  <c r="D24" i="25" s="1"/>
  <c r="D25" i="25" s="1"/>
  <c r="D7" i="25"/>
  <c r="D8" i="25" s="1"/>
  <c r="D41" i="25" l="1"/>
  <c r="G8" i="33"/>
  <c r="D46" i="25" l="1"/>
  <c r="H14" i="33" l="1"/>
  <c r="H10" i="33" s="1"/>
  <c r="L23" i="33" l="1"/>
  <c r="L21" i="33"/>
  <c r="L34" i="33"/>
  <c r="L40" i="33"/>
  <c r="L39" i="33"/>
  <c r="L38" i="33"/>
  <c r="H42" i="33"/>
  <c r="L42" i="33" l="1"/>
  <c r="L15" i="33"/>
  <c r="L12" i="33"/>
  <c r="I17" i="37"/>
  <c r="J17" i="37" l="1"/>
  <c r="H17" i="37"/>
  <c r="K17" i="37" l="1"/>
  <c r="L17" i="37" s="1"/>
  <c r="A8" i="33"/>
  <c r="L48" i="33" l="1"/>
  <c r="K46" i="33"/>
  <c r="J46" i="33"/>
  <c r="I46" i="33"/>
  <c r="H46" i="33"/>
  <c r="L44" i="33"/>
  <c r="L37" i="33"/>
  <c r="L36" i="33"/>
  <c r="L35" i="33"/>
  <c r="L33" i="33"/>
  <c r="L31" i="33"/>
  <c r="L30" i="33"/>
  <c r="L29" i="33"/>
  <c r="L28" i="33"/>
  <c r="L27" i="33"/>
  <c r="L25" i="33"/>
  <c r="L24" i="33"/>
  <c r="L22" i="33"/>
  <c r="L20" i="33"/>
  <c r="L19" i="33"/>
  <c r="I18" i="33" l="1"/>
  <c r="L46" i="33"/>
  <c r="H8" i="33"/>
  <c r="L41" i="33"/>
  <c r="L26" i="33"/>
  <c r="J18" i="33" l="1"/>
  <c r="L16" i="33"/>
  <c r="H50" i="33"/>
  <c r="K18" i="33" l="1"/>
  <c r="L43" i="33"/>
  <c r="L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J12" i="25"/>
  <c r="H12" i="25"/>
  <c r="F12" i="25"/>
  <c r="L7" i="25"/>
  <c r="L9" i="25" s="1"/>
  <c r="J7" i="25"/>
  <c r="J9" i="25" s="1"/>
  <c r="H9" i="25"/>
  <c r="F41" i="25" l="1"/>
  <c r="H41" i="25"/>
  <c r="H42" i="25" s="1"/>
  <c r="J41" i="25"/>
  <c r="J42" i="25" s="1"/>
  <c r="L41" i="25"/>
  <c r="L42" i="25" s="1"/>
  <c r="J14" i="37"/>
  <c r="J13" i="33" s="1"/>
  <c r="J25" i="25"/>
  <c r="J28" i="25" s="1"/>
  <c r="K14" i="37"/>
  <c r="K13" i="33" s="1"/>
  <c r="L13" i="33" s="1"/>
  <c r="L25" i="25"/>
  <c r="K11" i="33" s="1"/>
  <c r="I14" i="37"/>
  <c r="I13" i="33" s="1"/>
  <c r="H25" i="25"/>
  <c r="I11" i="33" s="1"/>
  <c r="F46" i="25"/>
  <c r="L28" i="25" l="1"/>
  <c r="J11" i="33"/>
  <c r="H28" i="25"/>
  <c r="H46" i="25"/>
  <c r="H47" i="25" s="1"/>
  <c r="I14" i="33"/>
  <c r="I10" i="33" s="1"/>
  <c r="L26" i="25"/>
  <c r="J46" i="25"/>
  <c r="J47" i="25" s="1"/>
  <c r="J14" i="33"/>
  <c r="J10" i="33" s="1"/>
  <c r="L46" i="25"/>
  <c r="L47" i="25" s="1"/>
  <c r="J26" i="25"/>
  <c r="H26" i="25"/>
  <c r="I8" i="33" l="1"/>
  <c r="I50" i="33"/>
  <c r="K14" i="33"/>
  <c r="L11" i="33"/>
  <c r="J8" i="33"/>
  <c r="M8" i="33" s="1"/>
  <c r="J50" i="33"/>
  <c r="K10" i="33" l="1"/>
  <c r="K8" i="33" s="1"/>
  <c r="L8" i="33" s="1"/>
  <c r="L14" i="33"/>
  <c r="L10" i="33" l="1"/>
  <c r="K50" i="33"/>
  <c r="L50"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山之内 講敏(YAMANOCHI Michitoshi)</author>
    <author>山之内　講敏</author>
  </authors>
  <commentList>
    <comment ref="K8" authorId="0" shapeId="0" xr:uid="{039E63C9-15DF-4872-8EAC-7DA75565E2D3}">
      <text>
        <r>
          <rPr>
            <b/>
            <sz val="9"/>
            <color indexed="81"/>
            <rFont val="MS P ゴシック"/>
            <family val="3"/>
            <charset val="128"/>
          </rPr>
          <t>　</t>
        </r>
        <r>
          <rPr>
            <b/>
            <sz val="9"/>
            <color indexed="10"/>
            <rFont val="MS P ゴシック"/>
            <family val="3"/>
            <charset val="128"/>
          </rPr>
          <t>農業経営改善計画や青年就農計画との整合</t>
        </r>
        <r>
          <rPr>
            <b/>
            <sz val="9"/>
            <color indexed="81"/>
            <rFont val="MS P ゴシック"/>
            <family val="3"/>
            <charset val="128"/>
          </rPr>
          <t>が図られている必要があります。　
　所得目標に達しない場合は、少なくとも市町村基本構想で掲げている所得目標の過半を超える水準を目指してください。
　人件費だけで付加価値額では、要綱第１趣旨でいう(助成対象者の）「所得の増大を図る」とはなりませんから、</t>
        </r>
        <r>
          <rPr>
            <b/>
            <sz val="9"/>
            <color indexed="10"/>
            <rFont val="MS P ゴシック"/>
            <family val="3"/>
            <charset val="128"/>
          </rPr>
          <t>②収入総額＞③費用総額</t>
        </r>
        <r>
          <rPr>
            <b/>
            <sz val="9"/>
            <color indexed="81"/>
            <rFont val="MS P ゴシック"/>
            <family val="3"/>
            <charset val="128"/>
          </rPr>
          <t>となっているか、確認します。
　現状や１年度目、２年度目に付加価値額がマイナスでも要望することは可能ですが、</t>
        </r>
        <r>
          <rPr>
            <b/>
            <sz val="9"/>
            <color indexed="10"/>
            <rFont val="MS P ゴシック"/>
            <family val="3"/>
            <charset val="128"/>
          </rPr>
          <t>付加価値額がマイナスの理由,プラスに転ずる方法等を詳細に確認</t>
        </r>
        <r>
          <rPr>
            <b/>
            <sz val="9"/>
            <color indexed="81"/>
            <rFont val="MS P ゴシック"/>
            <family val="3"/>
            <charset val="128"/>
          </rPr>
          <t>します。</t>
        </r>
      </text>
    </comment>
    <comment ref="I15" authorId="0" shapeId="0" xr:uid="{732A092F-3443-41B5-BFAD-D5E83B7F1170}">
      <text>
        <r>
          <rPr>
            <b/>
            <sz val="9"/>
            <color indexed="81"/>
            <rFont val="MS P ゴシック"/>
            <family val="3"/>
            <charset val="128"/>
          </rPr>
          <t>前期末の棚卸高が、翌期の期首棚卸高になります。</t>
        </r>
      </text>
    </comment>
    <comment ref="M18" authorId="1" shapeId="0" xr:uid="{396768CF-2CFC-49AF-8D7B-FA8C11EA930F}">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山之内 講敏(YAMANOCHI Michitoshi)</author>
  </authors>
  <commentList>
    <comment ref="D4" authorId="0" shapeId="0" xr:uid="{00000000-0006-0000-0100-000001000000}">
      <text>
        <r>
          <rPr>
            <sz val="9"/>
            <color indexed="81"/>
            <rFont val="ＭＳ Ｐゴシック"/>
            <family val="3"/>
            <charset val="128"/>
          </rPr>
          <t>　R5が自然災害等で異常値となっている場合に活用。その場合は過去３年なり5年の平均を現状とする場合あり。</t>
        </r>
      </text>
    </comment>
    <comment ref="F4" authorId="0" shapeId="0" xr:uid="{00000000-0006-0000-01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100-000003000000}">
      <text>
        <r>
          <rPr>
            <sz val="9"/>
            <color indexed="81"/>
            <rFont val="ＭＳ Ｐゴシック"/>
            <family val="3"/>
            <charset val="128"/>
          </rPr>
          <t>支援計画承認時に４年度の作付面積が判明している場合、１年度目の生産規模は４年度の実績値を用いる。
（例えば、７月末が計画承認の場合、水稲は既に作付が終了しており、経営所得安定対策の営農計画書は提出済のことから、４年度は計画値でなく実績値を用いる）
なお、機械導入前に既に目標達成（売上高の10％以上拡大）が見込ま
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N4" authorId="0" shapeId="0" xr:uid="{00000000-0006-0000-0100-000004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1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100-000006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xr:uid="{E6022824-E7B5-411E-997F-EC1A028A3C17}">
      <text>
        <r>
          <rPr>
            <sz val="9"/>
            <color indexed="81"/>
            <rFont val="MS P ゴシック"/>
            <family val="3"/>
            <charset val="128"/>
          </rPr>
          <t>単収、販売単価、生産規模の向上の根拠を記載し、その内訳を参考資料として整理しておくこと。</t>
        </r>
      </text>
    </comment>
    <comment ref="L46" authorId="0" shapeId="0" xr:uid="{00000000-0006-0000-0100-000007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xr:uid="{00000000-0006-0000-01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 ref="L50" authorId="2" shapeId="0" xr:uid="{53FED80D-8A72-4389-9313-8D4172E155D4}">
      <text>
        <r>
          <rPr>
            <b/>
            <sz val="9"/>
            <color indexed="81"/>
            <rFont val="MS P ゴシック"/>
            <family val="3"/>
            <charset val="128"/>
          </rPr>
          <t>　経営面積の成果目標と一致するよう、お願いします。
　経営面積は、受益の作物だけでなく、経営全体の面積です。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M12" authorId="0" shapeId="0" xr:uid="{73AEB072-865F-4DFA-A746-381E8623B11C}">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<sst xmlns="http://schemas.openxmlformats.org/spreadsheetml/2006/main" count="410" uniqueCount="149">
  <si>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</si>
  <si>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</si>
  <si>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</si>
  <si>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</si>
  <si>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</si>
  <si>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</si>
  <si>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</si>
  <si>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</si>
  <si>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</si>
  <si>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</si>
  <si>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</si>
  <si>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</si>
  <si>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</si>
  <si>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</si>
  <si>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</si>
  <si>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</si>
  <si>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</si>
  <si>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</si>
  <si>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</si>
  <si>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</si>
  <si>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</si>
  <si>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</si>
  <si>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</si>
  <si>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</si>
  <si>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</si>
  <si>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</si>
  <si>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</si>
  <si>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</si>
  <si>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</si>
  <si>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</si>
  <si>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</si>
  <si>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</si>
  <si>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</si>
  <si>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</si>
  <si>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</si>
  <si>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</si>
  <si>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</si>
  <si>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</si>
  <si>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</si>
  <si>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</si>
  <si>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</si>
  <si>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</si>
  <si>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</si>
  <si>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</si>
  <si>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</si>
  <si>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</si>
  <si>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</si>
  <si>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</si>
  <si>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</si>
  <si>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</si>
  <si>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</si>
  <si>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</si>
  <si>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</si>
  <si>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</si>
  <si>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</si>
  <si>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</si>
  <si>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</si>
  <si>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</si>
  <si>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</si>
  <si>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</si>
  <si>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</si>
  <si>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</si>
  <si>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</si>
  <si>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</si>
  <si>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</si>
  <si>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</si>
  <si>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</si>
  <si>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</si>
  <si>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</si>
  <si>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</si>
  <si>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</si>
  <si>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</si>
  <si>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</si>
  <si>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</si>
  <si>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</si>
  <si>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</si>
  <si>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</si>
  <si>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</si>
  <si>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</si>
  <si>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</si>
  <si>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</si>
  <si>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</si>
  <si>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</si>
  <si>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</si>
  <si>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</si>
  <si>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</si>
  <si>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</si>
  <si>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</si>
  <si>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</si>
  <si>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</si>
  <si>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</si>
  <si>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</si>
  <si>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</si>
  <si>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</si>
  <si>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</si>
  <si>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</si>
  <si>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</si>
  <si>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</si>
  <si>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</si>
  <si>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</si>
  <si>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</si>
  <si>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</si>
  <si>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※２　農業次世代人材投資事業（経営開始型）は算入しない。</t>
    <rPh sb="3" eb="5">
      <t>ノウギョウ</t>
    </rPh>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</si>
  <si>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</si>
  <si>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</si>
  <si>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</si>
  <si>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</si>
  <si>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</si>
  <si>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</si>
  <si>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</si>
  <si>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</si>
  <si>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</si>
  <si>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</si>
  <si>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</si>
  <si>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</si>
  <si>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</si>
  <si>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</si>
  <si>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</si>
  <si>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</si>
  <si>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</si>
  <si>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</si>
  <si>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</si>
  <si>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</si>
  <si>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</si>
  <si>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</si>
  <si>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</si>
  <si>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3"/>
  </si>
  <si>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</si>
  <si>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</si>
  <si>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</si>
  <si>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</si>
  <si>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</si>
  <si>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</si>
  <si>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</si>
  <si>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</si>
  <si>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</si>
  <si>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</si>
  <si>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</si>
  <si>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</si>
  <si>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</si>
  <si>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</si>
  <si>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裏作キャベツの面積</t>
    <rPh sb="0" eb="2">
      <t>ウラサク</t>
    </rPh>
    <rPh sb="7" eb="9">
      <t>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</si>
  <si>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</si>
  <si>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</si>
  <si>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</si>
  <si>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現状(R6)</t>
    <rPh sb="0" eb="2">
      <t>ゲンジョウ</t>
    </rPh>
    <phoneticPr fontId="1"/>
  </si>
  <si>
    <t>7年度</t>
    <rPh sb="1" eb="3">
      <t>ネンド</t>
    </rPh>
    <phoneticPr fontId="1"/>
  </si>
  <si>
    <t>8年度</t>
    <rPh sb="1" eb="3">
      <t>ネンド</t>
    </rPh>
    <phoneticPr fontId="1"/>
  </si>
  <si>
    <t>9年度</t>
    <rPh sb="1" eb="3">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</si>
</sst>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年&quot;\)"/>
  </numFmts>
  <fonts count="26">
    <font>
      <sz val="11"/>
      <name val="ＭＳ Ｐゴシック"/>
      <family val="3"/>
      <charset val="128"/>
    </font>
    <font>
      <sz val="6"/>
      <name val="ＭＳ Ｐゴシック"/>
      <family val="3"/>
      <charset val="128"/>
    </font>
    <font>
      <sz val="11"/>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1"/>
      <name val="ＭＳ Ｐゴシック"/>
      <family val="3"/>
      <charset val="128"/>
      <scheme val="minor"/>
    </font>
    <font>
      <sz val="10"/>
      <color rgb="FFFF0000"/>
      <name val="ＭＳ Ｐゴシック"/>
      <family val="3"/>
      <charset val="128"/>
    </font>
  </fonts>
  <fills count="9">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rgb="FFCCFFFF"/>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1" fillId="0" borderId="0"/>
    <xf numFmtId="0" fontId="2" fillId="0" borderId="0">
      <alignment vertical="center"/>
    </xf>
    <xf numFmtId="0" fontId="7" fillId="0" borderId="0">
      <alignment vertical="center"/>
    </xf>
    <xf numFmtId="0" fontId="13" fillId="0" borderId="0">
      <alignment vertical="center"/>
    </xf>
    <xf numFmtId="38" fontId="2" fillId="0" borderId="0" applyFont="0" applyFill="0" applyBorder="0" applyAlignment="0" applyProtection="0">
      <alignment vertical="center"/>
    </xf>
    <xf numFmtId="0" fontId="7" fillId="0" borderId="0">
      <alignment vertical="center"/>
    </xf>
  </cellStyleXfs>
  <cellXfs count="265">
    <xf numFmtId="0" fontId="0" fillId="0" borderId="0" xfId="0">
      <alignment vertical="center"/>
    </xf>
    <xf numFmtId="0" fontId="0" fillId="0" borderId="0" xfId="0" applyAlignment="1">
      <alignment vertical="center"/>
    </xf>
    <xf numFmtId="0" fontId="4" fillId="0" borderId="0" xfId="0" applyFont="1">
      <alignment vertical="center"/>
    </xf>
    <xf numFmtId="0" fontId="4" fillId="0" borderId="0" xfId="0" applyFont="1" applyAlignment="1">
      <alignment horizontal="left" vertical="center"/>
    </xf>
    <xf numFmtId="38" fontId="4" fillId="0" borderId="31" xfId="1" applyFont="1" applyBorder="1" applyAlignment="1">
      <alignment vertical="center" shrinkToFit="1"/>
    </xf>
    <xf numFmtId="38" fontId="4" fillId="0" borderId="32" xfId="1" applyFont="1" applyBorder="1" applyAlignment="1">
      <alignment vertical="center" shrinkToFit="1"/>
    </xf>
    <xf numFmtId="0" fontId="4" fillId="0" borderId="33" xfId="0" applyFont="1" applyBorder="1" applyAlignment="1">
      <alignment horizontal="left" vertical="center" shrinkToFit="1"/>
    </xf>
    <xf numFmtId="38" fontId="4" fillId="0" borderId="34" xfId="1" applyFont="1" applyBorder="1" applyAlignment="1">
      <alignment vertical="center" shrinkToFit="1"/>
    </xf>
    <xf numFmtId="0" fontId="4" fillId="0" borderId="35" xfId="0" applyFont="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horizontal="left" vertical="center" shrinkToFit="1"/>
    </xf>
    <xf numFmtId="38" fontId="4" fillId="0" borderId="33" xfId="1" applyFont="1" applyBorder="1" applyAlignment="1">
      <alignment horizontal="left" vertical="center" shrinkToFit="1"/>
    </xf>
    <xf numFmtId="38" fontId="4" fillId="0" borderId="35" xfId="1" applyFont="1" applyBorder="1" applyAlignment="1">
      <alignment horizontal="left"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4" fillId="0" borderId="39" xfId="0" applyFont="1" applyBorder="1">
      <alignment vertical="center"/>
    </xf>
    <xf numFmtId="0" fontId="4" fillId="0" borderId="39" xfId="0" applyFont="1" applyBorder="1" applyAlignment="1">
      <alignment horizontal="righ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8" fillId="0" borderId="0" xfId="0" applyFont="1" applyAlignment="1">
      <alignment horizontal="right" vertical="center"/>
    </xf>
    <xf numFmtId="0" fontId="8" fillId="0" borderId="0" xfId="0" applyFont="1">
      <alignment vertical="center"/>
    </xf>
    <xf numFmtId="3" fontId="0" fillId="0" borderId="5" xfId="0" applyNumberFormat="1" applyFill="1" applyBorder="1">
      <alignment vertical="center"/>
    </xf>
    <xf numFmtId="0" fontId="4"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14" fillId="0" borderId="52" xfId="0" applyFont="1" applyBorder="1" applyAlignment="1">
      <alignment horizontal="center" vertical="center" shrinkToFit="1"/>
    </xf>
    <xf numFmtId="0" fontId="4" fillId="0" borderId="32" xfId="0" applyFont="1" applyBorder="1" applyAlignment="1">
      <alignment horizontal="center" vertical="center"/>
    </xf>
    <xf numFmtId="0" fontId="14" fillId="0" borderId="53" xfId="0" applyFont="1" applyBorder="1" applyAlignment="1">
      <alignment horizontal="center" vertical="center" shrinkToFit="1"/>
    </xf>
    <xf numFmtId="0" fontId="4" fillId="0" borderId="34" xfId="0" applyFont="1" applyBorder="1" applyAlignment="1">
      <alignment horizontal="center" vertical="center"/>
    </xf>
    <xf numFmtId="0" fontId="14" fillId="0" borderId="54" xfId="0" applyFont="1" applyBorder="1" applyAlignment="1">
      <alignment horizontal="center" vertical="center" shrinkToFit="1"/>
    </xf>
    <xf numFmtId="0" fontId="14" fillId="0" borderId="55" xfId="0" applyFont="1" applyBorder="1" applyAlignment="1">
      <alignment horizontal="center" vertical="center" shrinkToFit="1"/>
    </xf>
    <xf numFmtId="38" fontId="4" fillId="0" borderId="40" xfId="1" applyFont="1" applyBorder="1" applyAlignment="1">
      <alignment vertical="center" shrinkToFit="1"/>
    </xf>
    <xf numFmtId="0" fontId="4" fillId="0" borderId="41" xfId="0" applyFont="1" applyBorder="1" applyAlignment="1">
      <alignment horizontal="left" vertical="center" shrinkToFit="1"/>
    </xf>
    <xf numFmtId="0" fontId="14" fillId="0" borderId="56" xfId="0" applyFont="1" applyBorder="1" applyAlignment="1">
      <alignment horizontal="center" vertical="center" shrinkToFit="1"/>
    </xf>
    <xf numFmtId="0" fontId="4" fillId="0" borderId="4" xfId="0" applyFont="1" applyBorder="1">
      <alignment vertical="center"/>
    </xf>
    <xf numFmtId="38" fontId="4" fillId="0" borderId="41" xfId="1" applyFont="1" applyBorder="1" applyAlignment="1">
      <alignment horizontal="lef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shrinkToFit="1"/>
    </xf>
    <xf numFmtId="38" fontId="4" fillId="0" borderId="40" xfId="0" applyNumberFormat="1" applyFont="1" applyBorder="1" applyAlignment="1">
      <alignment vertical="center" shrinkToFit="1"/>
    </xf>
    <xf numFmtId="0" fontId="4" fillId="0" borderId="42" xfId="0" applyFont="1" applyBorder="1" applyAlignment="1">
      <alignment horizontal="left" vertical="center"/>
    </xf>
    <xf numFmtId="0" fontId="4" fillId="0" borderId="41" xfId="0" applyFont="1" applyBorder="1" applyAlignment="1">
      <alignment horizontal="left" vertical="center"/>
    </xf>
    <xf numFmtId="38" fontId="4" fillId="0" borderId="42" xfId="0" applyNumberFormat="1" applyFont="1" applyBorder="1" applyAlignment="1">
      <alignment vertical="center" shrinkToFit="1"/>
    </xf>
    <xf numFmtId="0" fontId="5"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7" fillId="2" borderId="58" xfId="0" applyFont="1" applyFill="1" applyBorder="1" applyAlignment="1">
      <alignment horizontal="left" vertical="center"/>
    </xf>
    <xf numFmtId="0" fontId="7"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7" fillId="0" borderId="47" xfId="0" applyFont="1" applyFill="1" applyBorder="1" applyAlignment="1">
      <alignment horizontal="left" vertical="center"/>
    </xf>
    <xf numFmtId="0" fontId="7"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7" fillId="4" borderId="6" xfId="0" applyFont="1" applyFill="1" applyBorder="1" applyAlignment="1">
      <alignment horizontal="left" vertical="center"/>
    </xf>
    <xf numFmtId="0" fontId="7"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7" fillId="3" borderId="8" xfId="0" applyFont="1" applyFill="1" applyBorder="1" applyAlignment="1">
      <alignment horizontal="left" vertical="center"/>
    </xf>
    <xf numFmtId="0" fontId="7" fillId="3" borderId="48" xfId="0" applyFont="1" applyFill="1" applyBorder="1" applyAlignment="1">
      <alignment horizontal="left" vertical="center" wrapText="1"/>
    </xf>
    <xf numFmtId="0" fontId="7"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6"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6"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6"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0" fontId="7" fillId="5" borderId="22" xfId="0" applyFont="1" applyFill="1" applyBorder="1" applyAlignment="1">
      <alignment horizontal="left" vertical="center"/>
    </xf>
    <xf numFmtId="0" fontId="7" fillId="5" borderId="47" xfId="0" applyFont="1" applyFill="1" applyBorder="1" applyAlignment="1">
      <alignment horizontal="left" vertical="center" wrapText="1"/>
    </xf>
    <xf numFmtId="0" fontId="17" fillId="5" borderId="47" xfId="0" applyFont="1" applyFill="1" applyBorder="1" applyAlignment="1">
      <alignment horizontal="left" vertical="center" wrapText="1"/>
    </xf>
    <xf numFmtId="0" fontId="18" fillId="5" borderId="23" xfId="0" applyFont="1" applyFill="1" applyBorder="1" applyAlignment="1">
      <alignment vertical="center"/>
    </xf>
    <xf numFmtId="38" fontId="0" fillId="5" borderId="24" xfId="1" applyFont="1" applyFill="1" applyBorder="1" applyAlignment="1">
      <alignment horizontal="right" vertical="center" wrapText="1"/>
    </xf>
    <xf numFmtId="38" fontId="0" fillId="0" borderId="63" xfId="1" applyFont="1" applyFill="1" applyBorder="1" applyAlignment="1">
      <alignment horizontal="left" vertical="center" wrapText="1"/>
    </xf>
    <xf numFmtId="0" fontId="7"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7" fillId="0" borderId="23" xfId="0" applyFont="1" applyFill="1" applyBorder="1" applyAlignment="1">
      <alignment horizontal="left" vertical="center" wrapText="1"/>
    </xf>
    <xf numFmtId="0" fontId="7" fillId="2" borderId="45" xfId="0" applyFont="1" applyFill="1" applyBorder="1" applyAlignment="1">
      <alignment horizontal="right" vertical="center"/>
    </xf>
    <xf numFmtId="0" fontId="7"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9"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0" fillId="5" borderId="24" xfId="1" applyNumberFormat="1" applyFont="1" applyFill="1" applyBorder="1" applyAlignment="1">
      <alignment horizontal="right" vertical="center" wrapText="1"/>
    </xf>
    <xf numFmtId="40" fontId="4"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60" xfId="0" applyNumberFormat="1" applyFill="1" applyBorder="1" applyAlignment="1">
      <alignmen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4"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19"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7" fillId="4" borderId="39" xfId="0" applyFont="1" applyFill="1" applyBorder="1" applyAlignment="1">
      <alignment horizontal="left" vertical="center"/>
    </xf>
    <xf numFmtId="0" fontId="7"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4"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wrapText="1"/>
    </xf>
    <xf numFmtId="0" fontId="7"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7" fillId="0" borderId="44" xfId="0" applyFont="1" applyFill="1" applyBorder="1" applyAlignment="1">
      <alignment horizontal="left" vertical="center"/>
    </xf>
    <xf numFmtId="0" fontId="7"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7"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7" fillId="0" borderId="0" xfId="0" applyFont="1" applyFill="1" applyBorder="1" applyAlignment="1">
      <alignment horizontal="left" vertical="center"/>
    </xf>
    <xf numFmtId="0" fontId="19" fillId="0" borderId="61" xfId="0" quotePrefix="1" applyFont="1" applyFill="1" applyBorder="1" applyAlignment="1">
      <alignment horizontal="center" vertical="center"/>
    </xf>
    <xf numFmtId="0" fontId="19" fillId="0" borderId="51" xfId="0" applyFont="1" applyFill="1" applyBorder="1" applyAlignment="1">
      <alignment horizontal="center" vertical="center"/>
    </xf>
    <xf numFmtId="0" fontId="19"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7" fillId="3" borderId="48" xfId="0" applyFont="1" applyFill="1" applyBorder="1" applyAlignment="1">
      <alignment horizontal="left" vertical="center"/>
    </xf>
    <xf numFmtId="0" fontId="4" fillId="0" borderId="42" xfId="0" applyFont="1" applyBorder="1" applyAlignment="1">
      <alignment horizontal="left" vertical="center"/>
    </xf>
    <xf numFmtId="38" fontId="0" fillId="0" borderId="16" xfId="1" applyFont="1" applyFill="1" applyBorder="1" applyAlignment="1">
      <alignment vertical="center"/>
    </xf>
    <xf numFmtId="38" fontId="0" fillId="0" borderId="7" xfId="1" applyFont="1" applyFill="1" applyBorder="1" applyAlignment="1">
      <alignment vertical="center"/>
    </xf>
    <xf numFmtId="38" fontId="4" fillId="0" borderId="12" xfId="1" applyFont="1" applyBorder="1" applyAlignment="1">
      <alignment vertical="center" shrinkToFit="1"/>
    </xf>
    <xf numFmtId="0" fontId="4" fillId="0" borderId="16" xfId="0" applyFont="1" applyBorder="1" applyAlignment="1">
      <alignment horizontal="left" vertical="center" shrinkToFit="1"/>
    </xf>
    <xf numFmtId="0" fontId="0" fillId="6" borderId="11" xfId="0" applyFill="1" applyBorder="1" applyAlignment="1">
      <alignment horizontal="center" vertical="center"/>
    </xf>
    <xf numFmtId="0" fontId="0" fillId="6" borderId="1" xfId="0" applyFont="1" applyFill="1" applyBorder="1" applyAlignment="1">
      <alignment horizontal="center" vertical="center"/>
    </xf>
    <xf numFmtId="38" fontId="0" fillId="6" borderId="3" xfId="1" applyFont="1" applyFill="1" applyBorder="1" applyAlignment="1">
      <alignment horizontal="right" vertical="center" wrapText="1"/>
    </xf>
    <xf numFmtId="38" fontId="0" fillId="6" borderId="2" xfId="1" applyFont="1" applyFill="1" applyBorder="1" applyAlignment="1">
      <alignment horizontal="right" vertical="center" wrapText="1"/>
    </xf>
    <xf numFmtId="38" fontId="0" fillId="6" borderId="5" xfId="1" applyFont="1" applyFill="1" applyBorder="1" applyAlignment="1">
      <alignment horizontal="right" vertical="center" wrapText="1"/>
    </xf>
    <xf numFmtId="38" fontId="0" fillId="6" borderId="21" xfId="1" applyFont="1" applyFill="1" applyBorder="1" applyAlignment="1">
      <alignment horizontal="right" vertical="center" wrapText="1"/>
    </xf>
    <xf numFmtId="3" fontId="0" fillId="6" borderId="5" xfId="0" applyNumberFormat="1" applyFill="1" applyBorder="1">
      <alignment vertical="center"/>
    </xf>
    <xf numFmtId="177" fontId="15" fillId="6" borderId="1" xfId="0" applyNumberFormat="1" applyFont="1" applyFill="1" applyBorder="1" applyAlignment="1">
      <alignment horizontal="center" vertical="center"/>
    </xf>
    <xf numFmtId="0" fontId="7" fillId="6" borderId="47" xfId="0" applyFont="1" applyFill="1" applyBorder="1" applyAlignment="1">
      <alignment horizontal="left" vertical="center" wrapText="1"/>
    </xf>
    <xf numFmtId="38" fontId="2" fillId="6" borderId="17" xfId="1" quotePrefix="1" applyFont="1" applyFill="1" applyBorder="1" applyAlignment="1">
      <alignment horizontal="right" vertical="center"/>
    </xf>
    <xf numFmtId="38" fontId="2" fillId="6" borderId="16" xfId="1" applyFont="1" applyFill="1" applyBorder="1" applyAlignment="1">
      <alignment horizontal="right" vertical="center"/>
    </xf>
    <xf numFmtId="0" fontId="19" fillId="6" borderId="16" xfId="0" applyFont="1" applyFill="1" applyBorder="1" applyAlignment="1">
      <alignment horizontal="center" vertical="center"/>
    </xf>
    <xf numFmtId="0" fontId="19" fillId="6" borderId="29" xfId="0" applyFont="1" applyFill="1" applyBorder="1" applyAlignment="1">
      <alignment horizontal="center" vertical="center"/>
    </xf>
    <xf numFmtId="38" fontId="2" fillId="6" borderId="16" xfId="1" applyFont="1" applyFill="1" applyBorder="1" applyAlignment="1">
      <alignment horizontal="right" vertical="center" shrinkToFit="1"/>
    </xf>
    <xf numFmtId="38" fontId="2" fillId="6" borderId="17" xfId="1" applyFont="1" applyFill="1" applyBorder="1" applyAlignment="1">
      <alignment horizontal="right" vertical="center" shrinkToFit="1"/>
    </xf>
    <xf numFmtId="38" fontId="2" fillId="6" borderId="29" xfId="1" applyFont="1" applyFill="1" applyBorder="1" applyAlignment="1">
      <alignment horizontal="right" vertical="center" shrinkToFit="1"/>
    </xf>
    <xf numFmtId="0" fontId="18" fillId="6" borderId="23" xfId="0" applyFont="1" applyFill="1" applyBorder="1" applyAlignment="1">
      <alignment vertical="center"/>
    </xf>
    <xf numFmtId="0" fontId="0" fillId="0" borderId="0" xfId="0" applyFill="1">
      <alignment vertical="center"/>
    </xf>
    <xf numFmtId="38" fontId="4" fillId="0" borderId="67" xfId="0" applyNumberFormat="1" applyFont="1" applyBorder="1" applyAlignment="1">
      <alignment horizontal="right" vertical="center"/>
    </xf>
    <xf numFmtId="38" fontId="4" fillId="0" borderId="40" xfId="1" applyNumberFormat="1" applyFont="1" applyBorder="1" applyAlignment="1">
      <alignment vertical="center" shrinkToFit="1"/>
    </xf>
    <xf numFmtId="38" fontId="0" fillId="7" borderId="16" xfId="1" applyFont="1" applyFill="1" applyBorder="1" applyAlignment="1">
      <alignment vertical="center"/>
    </xf>
    <xf numFmtId="38" fontId="0" fillId="7" borderId="5" xfId="1" applyFont="1" applyFill="1" applyBorder="1" applyAlignment="1">
      <alignment horizontal="right" vertical="center" wrapText="1"/>
    </xf>
    <xf numFmtId="40" fontId="0" fillId="7" borderId="5" xfId="1" applyNumberFormat="1" applyFont="1" applyFill="1" applyBorder="1" applyAlignment="1">
      <alignment horizontal="right" vertical="center" wrapText="1"/>
    </xf>
    <xf numFmtId="0" fontId="0" fillId="7" borderId="14" xfId="0" applyFill="1" applyBorder="1" applyAlignment="1">
      <alignment horizontal="left" vertical="center" wrapText="1"/>
    </xf>
    <xf numFmtId="177" fontId="0" fillId="6" borderId="1" xfId="0" applyNumberFormat="1" applyFont="1" applyFill="1" applyBorder="1" applyAlignment="1">
      <alignment horizontal="center" vertical="center"/>
    </xf>
    <xf numFmtId="38" fontId="0" fillId="8" borderId="9" xfId="1" applyFont="1" applyFill="1" applyBorder="1" applyAlignment="1">
      <alignment horizontal="right" vertical="center" wrapText="1"/>
    </xf>
    <xf numFmtId="0" fontId="24" fillId="0" borderId="0" xfId="0" applyFont="1">
      <alignment vertical="center"/>
    </xf>
    <xf numFmtId="0" fontId="25" fillId="0" borderId="28" xfId="0" applyFont="1" applyFill="1" applyBorder="1" applyAlignment="1">
      <alignment vertical="center"/>
    </xf>
    <xf numFmtId="0" fontId="0" fillId="7" borderId="30" xfId="0" applyFill="1" applyBorder="1" applyAlignment="1">
      <alignment horizontal="left" vertical="center" wrapText="1"/>
    </xf>
    <xf numFmtId="0" fontId="17" fillId="0" borderId="47" xfId="0" applyFont="1" applyFill="1" applyBorder="1" applyAlignment="1">
      <alignment horizontal="left" vertical="center" wrapText="1"/>
    </xf>
    <xf numFmtId="0" fontId="18" fillId="0" borderId="23" xfId="0" applyFont="1" applyFill="1" applyBorder="1" applyAlignment="1">
      <alignment vertical="center"/>
    </xf>
    <xf numFmtId="0" fontId="7" fillId="0" borderId="22"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46" xfId="0" applyFont="1" applyFill="1" applyBorder="1" applyAlignment="1">
      <alignment horizontal="left" vertical="center" shrinkToFit="1"/>
    </xf>
    <xf numFmtId="0" fontId="7" fillId="0" borderId="47" xfId="0" applyFont="1" applyFill="1" applyBorder="1" applyAlignment="1">
      <alignment horizontal="left" vertical="center" shrinkToFit="1"/>
    </xf>
    <xf numFmtId="0" fontId="7"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6"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9"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40" xfId="0" applyFont="1" applyBorder="1" applyAlignment="1">
      <alignment horizontal="left" vertical="center"/>
    </xf>
    <xf numFmtId="0" fontId="4" fillId="0" borderId="42" xfId="0" applyFont="1" applyBorder="1" applyAlignment="1">
      <alignment horizontal="left" vertical="center"/>
    </xf>
    <xf numFmtId="0" fontId="4" fillId="0" borderId="20"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3" fillId="0" borderId="0" xfId="0" applyFont="1" applyAlignment="1">
      <alignment horizontal="center" vertical="center"/>
    </xf>
    <xf numFmtId="0" fontId="4" fillId="6" borderId="5" xfId="0" applyFont="1" applyFill="1" applyBorder="1" applyAlignment="1">
      <alignment horizontal="center" vertical="center" shrinkToFit="1"/>
    </xf>
    <xf numFmtId="0" fontId="4" fillId="0" borderId="9" xfId="0" applyFont="1" applyBorder="1" applyAlignment="1">
      <alignment horizontal="center" vertical="center"/>
    </xf>
    <xf numFmtId="0" fontId="20" fillId="0" borderId="9" xfId="0" applyFont="1" applyBorder="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cellXfs>
  <cellStyles count="8">
    <cellStyle name="桁区切り" xfId="1" builtinId="6"/>
    <cellStyle name="桁区切り 3" xfId="6" xr:uid="{00000000-0005-0000-0000-000001000000}"/>
    <cellStyle name="標準" xfId="0" builtinId="0"/>
    <cellStyle name="標準 2" xfId="2" xr:uid="{00000000-0005-0000-0000-000003000000}"/>
    <cellStyle name="標準 2 2" xfId="3" xr:uid="{00000000-0005-0000-0000-000004000000}"/>
    <cellStyle name="標準 2 2 2" xfId="7" xr:uid="{00000000-0005-0000-0000-000005000000}"/>
    <cellStyle name="標準 2 3" xfId="5" xr:uid="{00000000-0005-0000-0000-000006000000}"/>
    <cellStyle name="標準 3" xfId="4" xr:uid="{00000000-0005-0000-0000-000007000000}"/>
  </cellStyles>
  <dxfs count="0"/>
  <tableStyles count="0" defaultTableStyle="TableStyleMedium9" defaultPivotStyle="PivotStyleLight16"/>
  <colors>
    <mruColors>
      <color rgb="FFFFCC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62865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6"/>
  <sheetViews>
    <sheetView view="pageBreakPreview" topLeftCell="A33" zoomScaleNormal="100" zoomScaleSheetLayoutView="100" workbookViewId="0">
      <selection activeCell="K8" sqref="K8"/>
    </sheetView>
  </sheetViews>
  <sheetFormatPr defaultRowHeight="13"/>
  <cols>
    <col min="1" max="3" width="2.6328125" customWidth="1"/>
    <col min="4" max="5" width="10.6328125" customWidth="1"/>
    <col min="6" max="6" width="3.6328125" customWidth="1"/>
    <col min="7" max="7" width="12" hidden="1" customWidth="1"/>
    <col min="8" max="9" width="10.6328125" customWidth="1"/>
    <col min="10" max="10" width="10.6328125" style="197" customWidth="1"/>
    <col min="11" max="11" width="10.6328125" customWidth="1"/>
    <col min="12" max="12" width="8.6328125" customWidth="1"/>
    <col min="13" max="13" width="30.6328125" customWidth="1"/>
    <col min="14" max="14" width="5.6328125" customWidth="1"/>
  </cols>
  <sheetData>
    <row r="1" spans="1:17" ht="18" customHeight="1">
      <c r="A1" s="18" t="s">
        <v>105</v>
      </c>
      <c r="B1" s="19"/>
      <c r="C1" s="19"/>
      <c r="D1" s="19"/>
      <c r="E1" s="19"/>
      <c r="F1" s="20"/>
      <c r="G1" s="20"/>
      <c r="P1" s="21"/>
    </row>
    <row r="2" spans="1:17" ht="13.5" thickBot="1">
      <c r="F2" s="27"/>
      <c r="G2" s="126"/>
    </row>
    <row r="3" spans="1:17" ht="17.25" customHeight="1" thickBot="1">
      <c r="A3" s="211" t="s">
        <v>62</v>
      </c>
      <c r="B3" s="212"/>
      <c r="C3" s="212"/>
      <c r="D3" s="213"/>
      <c r="E3" s="214"/>
      <c r="F3" s="215"/>
      <c r="G3" s="215"/>
      <c r="H3" s="215"/>
      <c r="I3" s="216"/>
      <c r="J3" s="49" t="s">
        <v>63</v>
      </c>
      <c r="K3" s="217"/>
      <c r="L3" s="218"/>
      <c r="M3" s="50"/>
      <c r="P3" s="21"/>
    </row>
    <row r="4" spans="1:17" ht="10" customHeight="1" thickBot="1">
      <c r="F4" s="27"/>
      <c r="G4" s="126"/>
    </row>
    <row r="5" spans="1:17">
      <c r="A5" s="51"/>
      <c r="B5" s="52"/>
      <c r="C5" s="52"/>
      <c r="D5" s="52"/>
      <c r="E5" s="52"/>
      <c r="F5" s="53"/>
      <c r="G5" s="180" t="s">
        <v>12</v>
      </c>
      <c r="H5" s="54" t="s">
        <v>12</v>
      </c>
      <c r="I5" s="54" t="s">
        <v>13</v>
      </c>
      <c r="J5" s="54" t="s">
        <v>14</v>
      </c>
      <c r="K5" s="54" t="s">
        <v>64</v>
      </c>
      <c r="L5" s="54" t="s">
        <v>65</v>
      </c>
      <c r="M5" s="219" t="s">
        <v>66</v>
      </c>
    </row>
    <row r="6" spans="1:17">
      <c r="A6" s="55"/>
      <c r="B6" s="56"/>
      <c r="C6" s="56"/>
      <c r="D6" s="56"/>
      <c r="E6" s="56"/>
      <c r="F6" s="57"/>
      <c r="G6" s="187">
        <v>1</v>
      </c>
      <c r="H6" s="204">
        <v>6</v>
      </c>
      <c r="I6" s="204">
        <v>7</v>
      </c>
      <c r="J6" s="204">
        <v>8</v>
      </c>
      <c r="K6" s="204">
        <v>9</v>
      </c>
      <c r="L6" s="59" t="s">
        <v>74</v>
      </c>
      <c r="M6" s="220"/>
    </row>
    <row r="7" spans="1:17">
      <c r="A7" s="55"/>
      <c r="B7" s="56"/>
      <c r="C7" s="56"/>
      <c r="D7" s="56"/>
      <c r="E7" s="56"/>
      <c r="F7" s="57"/>
      <c r="G7" s="181" t="s">
        <v>75</v>
      </c>
      <c r="H7" s="59" t="s">
        <v>75</v>
      </c>
      <c r="I7" s="59" t="s">
        <v>76</v>
      </c>
      <c r="J7" s="59" t="s">
        <v>77</v>
      </c>
      <c r="K7" s="59" t="s">
        <v>78</v>
      </c>
      <c r="L7" s="60" t="s">
        <v>79</v>
      </c>
      <c r="M7" s="220"/>
    </row>
    <row r="8" spans="1:17" ht="28" customHeight="1" thickBot="1">
      <c r="A8" s="61" t="str">
        <f>+IF(H48=0,"①付加価値額（円）","①付加価値額（円/人）")</f>
        <v>①付加価値額（円）</v>
      </c>
      <c r="B8" s="62"/>
      <c r="C8" s="62"/>
      <c r="D8" s="62"/>
      <c r="E8" s="113"/>
      <c r="F8" s="114" t="s">
        <v>83</v>
      </c>
      <c r="G8" s="182">
        <f>IF(G48=0,+G10-G18+G46,+(G10-G18+G46)/G48)</f>
        <v>5691814</v>
      </c>
      <c r="H8" s="63">
        <f>IF(H48=0,+H10-H18+H46,+(H10-H18+H46)/H48)</f>
        <v>0</v>
      </c>
      <c r="I8" s="63">
        <f>IF(I48=0,+I10-I18+I46,+(I10-I18+I46)/I48)</f>
        <v>0</v>
      </c>
      <c r="J8" s="63">
        <f>IF(J48=0,+J10-J18+J46,+(J10-J18+J46)/J48)</f>
        <v>0</v>
      </c>
      <c r="K8" s="63">
        <f>IF(K48=0,+K10-K18+K46,+(K10-K18+K46)/K48)</f>
        <v>0</v>
      </c>
      <c r="L8" s="116" t="str">
        <f>IF(H8=0,"-",IF(H6=28,+(K8-H8)/H8*100*3/4,+(K8-H8)/H8*100))</f>
        <v>-</v>
      </c>
      <c r="M8" s="64">
        <f>(J8-G8)/G8*100</f>
        <v>-100</v>
      </c>
    </row>
    <row r="9" spans="1:17" ht="10" customHeight="1" thickBot="1">
      <c r="A9" s="65"/>
      <c r="B9" s="66"/>
      <c r="C9" s="66"/>
      <c r="D9" s="66"/>
      <c r="E9" s="66"/>
      <c r="F9" s="66"/>
      <c r="G9" s="188"/>
      <c r="H9" s="67"/>
      <c r="I9" s="67"/>
      <c r="J9" s="67"/>
      <c r="K9" s="67"/>
      <c r="L9" s="67"/>
      <c r="M9" s="68"/>
    </row>
    <row r="10" spans="1:17" ht="28" customHeight="1">
      <c r="A10" s="69" t="s">
        <v>91</v>
      </c>
      <c r="B10" s="144" t="s">
        <v>117</v>
      </c>
      <c r="C10" s="70"/>
      <c r="D10" s="70"/>
      <c r="E10" s="70"/>
      <c r="F10" s="145"/>
      <c r="G10" s="183">
        <f>G14-G15+G16</f>
        <v>11812464</v>
      </c>
      <c r="H10" s="71">
        <f>H14-H15+H16</f>
        <v>0</v>
      </c>
      <c r="I10" s="71">
        <f t="shared" ref="I10:K10" si="0">I14-I15+I16</f>
        <v>0</v>
      </c>
      <c r="J10" s="71">
        <f t="shared" si="0"/>
        <v>0</v>
      </c>
      <c r="K10" s="71">
        <f t="shared" si="0"/>
        <v>0</v>
      </c>
      <c r="L10" s="117" t="str">
        <f t="shared" ref="L10:L50" si="1">IF(H10=0,"-",+(K10-H10)/H10*100)</f>
        <v>-</v>
      </c>
      <c r="M10" s="72"/>
    </row>
    <row r="11" spans="1:17" ht="28" customHeight="1">
      <c r="A11" s="73"/>
      <c r="B11" s="134" t="s">
        <v>85</v>
      </c>
      <c r="C11" s="135"/>
      <c r="D11" s="135"/>
      <c r="E11" s="135"/>
      <c r="F11" s="169">
        <v>1</v>
      </c>
      <c r="G11" s="189">
        <v>9647851</v>
      </c>
      <c r="H11" s="205"/>
      <c r="I11" s="205">
        <f>販売計画!H25-I12</f>
        <v>0</v>
      </c>
      <c r="J11" s="205">
        <f>販売計画!J25-J12</f>
        <v>0</v>
      </c>
      <c r="K11" s="205">
        <f>販売計画!L25-K12</f>
        <v>0</v>
      </c>
      <c r="L11" s="118" t="str">
        <f t="shared" si="1"/>
        <v>-</v>
      </c>
      <c r="M11" s="128" t="s">
        <v>60</v>
      </c>
      <c r="Q11" s="22"/>
    </row>
    <row r="12" spans="1:17" ht="28" customHeight="1">
      <c r="A12" s="73"/>
      <c r="B12" s="133" t="s">
        <v>86</v>
      </c>
      <c r="C12" s="140"/>
      <c r="D12" s="140"/>
      <c r="E12" s="140"/>
      <c r="F12" s="170">
        <v>2</v>
      </c>
      <c r="G12" s="190">
        <v>503000</v>
      </c>
      <c r="H12" s="76"/>
      <c r="I12" s="76"/>
      <c r="J12" s="76"/>
      <c r="K12" s="76"/>
      <c r="L12" s="119" t="str">
        <f t="shared" si="1"/>
        <v>-</v>
      </c>
      <c r="M12" s="77"/>
      <c r="Q12" s="22"/>
    </row>
    <row r="13" spans="1:17" ht="28" customHeight="1">
      <c r="A13" s="73"/>
      <c r="B13" s="134" t="s">
        <v>87</v>
      </c>
      <c r="C13" s="130"/>
      <c r="D13" s="74"/>
      <c r="E13" s="131"/>
      <c r="F13" s="170">
        <v>3</v>
      </c>
      <c r="G13" s="190">
        <v>1661613</v>
      </c>
      <c r="H13" s="76">
        <f>雑収入明細!H14</f>
        <v>0</v>
      </c>
      <c r="I13" s="76">
        <f>雑収入明細!I14</f>
        <v>0</v>
      </c>
      <c r="J13" s="76">
        <f>雑収入明細!J14</f>
        <v>0</v>
      </c>
      <c r="K13" s="76">
        <f>雑収入明細!K14</f>
        <v>0</v>
      </c>
      <c r="L13" s="119" t="str">
        <f t="shared" si="1"/>
        <v>-</v>
      </c>
      <c r="M13" s="132" t="s">
        <v>104</v>
      </c>
      <c r="Q13" s="22"/>
    </row>
    <row r="14" spans="1:17" ht="28" customHeight="1">
      <c r="A14" s="73"/>
      <c r="B14" s="227" t="s">
        <v>118</v>
      </c>
      <c r="C14" s="228"/>
      <c r="D14" s="228"/>
      <c r="E14" s="228"/>
      <c r="F14" s="170">
        <v>4</v>
      </c>
      <c r="G14" s="184">
        <f>SUM(G11:G13)</f>
        <v>11812464</v>
      </c>
      <c r="H14" s="76">
        <f>SUM(H11:H13)</f>
        <v>0</v>
      </c>
      <c r="I14" s="76">
        <f t="shared" ref="I14:K14" si="2">SUM(I11:I13)</f>
        <v>0</v>
      </c>
      <c r="J14" s="76">
        <f t="shared" si="2"/>
        <v>0</v>
      </c>
      <c r="K14" s="76">
        <f t="shared" si="2"/>
        <v>0</v>
      </c>
      <c r="L14" s="119" t="str">
        <f t="shared" si="1"/>
        <v>-</v>
      </c>
      <c r="M14" s="132"/>
      <c r="N14" t="s">
        <v>126</v>
      </c>
      <c r="Q14" s="22"/>
    </row>
    <row r="15" spans="1:17" ht="28" customHeight="1">
      <c r="A15" s="73"/>
      <c r="B15" s="221" t="s">
        <v>90</v>
      </c>
      <c r="C15" s="222"/>
      <c r="D15" s="223"/>
      <c r="E15" s="142" t="s">
        <v>88</v>
      </c>
      <c r="F15" s="170">
        <v>5</v>
      </c>
      <c r="G15" s="191"/>
      <c r="H15" s="76"/>
      <c r="I15" s="76"/>
      <c r="J15" s="76"/>
      <c r="K15" s="76"/>
      <c r="L15" s="119" t="str">
        <f t="shared" si="1"/>
        <v>-</v>
      </c>
      <c r="M15" s="127"/>
      <c r="Q15" s="22"/>
    </row>
    <row r="16" spans="1:17" ht="28" customHeight="1" thickBot="1">
      <c r="A16" s="78"/>
      <c r="B16" s="224"/>
      <c r="C16" s="225"/>
      <c r="D16" s="226"/>
      <c r="E16" s="143" t="s">
        <v>89</v>
      </c>
      <c r="F16" s="171">
        <v>6</v>
      </c>
      <c r="G16" s="192"/>
      <c r="H16" s="139"/>
      <c r="I16" s="139"/>
      <c r="J16" s="139"/>
      <c r="K16" s="139"/>
      <c r="L16" s="141" t="str">
        <f t="shared" si="1"/>
        <v>-</v>
      </c>
      <c r="M16" s="79"/>
      <c r="Q16" s="22"/>
    </row>
    <row r="17" spans="1:14" ht="10" customHeight="1" thickBot="1">
      <c r="A17" s="65"/>
      <c r="B17" s="66"/>
      <c r="C17" s="66"/>
      <c r="D17" s="66"/>
      <c r="E17" s="66"/>
      <c r="F17" s="66"/>
      <c r="G17" s="188"/>
      <c r="H17" s="67"/>
      <c r="I17" s="67"/>
      <c r="J17" s="67"/>
      <c r="K17" s="67"/>
      <c r="L17" s="67"/>
      <c r="M17" s="68"/>
    </row>
    <row r="18" spans="1:14" ht="28" customHeight="1">
      <c r="A18" s="80" t="s">
        <v>120</v>
      </c>
      <c r="B18" s="174" t="s">
        <v>121</v>
      </c>
      <c r="C18" s="81"/>
      <c r="D18" s="81"/>
      <c r="E18" s="81"/>
      <c r="F18" s="82"/>
      <c r="G18" s="185">
        <f>G42+G43-G44</f>
        <v>6120650</v>
      </c>
      <c r="H18" s="83">
        <f t="shared" ref="H18:K18" si="3">H42+H43-H44</f>
        <v>0</v>
      </c>
      <c r="I18" s="83">
        <f t="shared" si="3"/>
        <v>0</v>
      </c>
      <c r="J18" s="83">
        <f t="shared" si="3"/>
        <v>0</v>
      </c>
      <c r="K18" s="83">
        <f t="shared" si="3"/>
        <v>0</v>
      </c>
      <c r="L18" s="120" t="str">
        <f t="shared" si="1"/>
        <v>-</v>
      </c>
      <c r="M18" s="84"/>
    </row>
    <row r="19" spans="1:14" ht="28" customHeight="1">
      <c r="A19" s="85"/>
      <c r="B19" s="86" t="s">
        <v>15</v>
      </c>
      <c r="C19" s="87"/>
      <c r="D19" s="87"/>
      <c r="E19" s="26"/>
      <c r="F19" s="88">
        <v>7</v>
      </c>
      <c r="G19" s="193">
        <v>140800</v>
      </c>
      <c r="H19" s="23"/>
      <c r="I19" s="23"/>
      <c r="J19" s="23"/>
      <c r="K19" s="23"/>
      <c r="L19" s="121" t="str">
        <f>IF(H19=0,"-",+(K19-H19)/H19*100)</f>
        <v>-</v>
      </c>
      <c r="M19" s="89"/>
      <c r="N19" t="s">
        <v>67</v>
      </c>
    </row>
    <row r="20" spans="1:14" ht="28" customHeight="1">
      <c r="A20" s="85"/>
      <c r="B20" s="90" t="s">
        <v>80</v>
      </c>
      <c r="C20" s="91"/>
      <c r="D20" s="91"/>
      <c r="E20" s="92"/>
      <c r="F20" s="93">
        <v>8</v>
      </c>
      <c r="G20" s="194">
        <v>305975</v>
      </c>
      <c r="H20" s="94"/>
      <c r="I20" s="23"/>
      <c r="J20" s="23"/>
      <c r="K20" s="23"/>
      <c r="L20" s="122" t="str">
        <f t="shared" si="1"/>
        <v>-</v>
      </c>
      <c r="M20" s="95"/>
    </row>
    <row r="21" spans="1:14" ht="28" customHeight="1">
      <c r="A21" s="85"/>
      <c r="B21" s="90" t="s">
        <v>106</v>
      </c>
      <c r="C21" s="91"/>
      <c r="D21" s="87"/>
      <c r="E21" s="92"/>
      <c r="F21" s="93">
        <v>9</v>
      </c>
      <c r="G21" s="194"/>
      <c r="H21" s="94"/>
      <c r="I21" s="23"/>
      <c r="J21" s="23"/>
      <c r="K21" s="23"/>
      <c r="L21" s="122" t="str">
        <f t="shared" si="1"/>
        <v>-</v>
      </c>
      <c r="M21" s="95"/>
    </row>
    <row r="22" spans="1:14" ht="28" customHeight="1">
      <c r="A22" s="85"/>
      <c r="B22" s="90" t="s">
        <v>16</v>
      </c>
      <c r="C22" s="91"/>
      <c r="D22" s="91"/>
      <c r="E22" s="92"/>
      <c r="F22" s="93">
        <v>10</v>
      </c>
      <c r="G22" s="194">
        <v>1033443</v>
      </c>
      <c r="H22" s="94"/>
      <c r="I22" s="23"/>
      <c r="J22" s="23"/>
      <c r="K22" s="23"/>
      <c r="L22" s="122" t="str">
        <f t="shared" si="1"/>
        <v>-</v>
      </c>
      <c r="M22" s="95"/>
      <c r="N22" s="22"/>
    </row>
    <row r="23" spans="1:14" ht="28" customHeight="1">
      <c r="A23" s="85"/>
      <c r="B23" s="90" t="s">
        <v>107</v>
      </c>
      <c r="C23" s="91"/>
      <c r="D23" s="87"/>
      <c r="E23" s="92"/>
      <c r="F23" s="93">
        <v>11</v>
      </c>
      <c r="G23" s="194"/>
      <c r="H23" s="94"/>
      <c r="I23" s="23"/>
      <c r="J23" s="23"/>
      <c r="K23" s="23"/>
      <c r="L23" s="122" t="str">
        <f t="shared" si="1"/>
        <v>-</v>
      </c>
      <c r="M23" s="95"/>
      <c r="N23" s="22"/>
    </row>
    <row r="24" spans="1:14" ht="28" customHeight="1">
      <c r="A24" s="85"/>
      <c r="B24" s="90" t="s">
        <v>19</v>
      </c>
      <c r="C24" s="91"/>
      <c r="D24" s="91"/>
      <c r="E24" s="92"/>
      <c r="F24" s="93">
        <v>12</v>
      </c>
      <c r="G24" s="194"/>
      <c r="H24" s="94"/>
      <c r="I24" s="23"/>
      <c r="J24" s="23"/>
      <c r="K24" s="23"/>
      <c r="L24" s="122" t="str">
        <f t="shared" si="1"/>
        <v>-</v>
      </c>
      <c r="M24" s="95"/>
      <c r="N24" s="22"/>
    </row>
    <row r="25" spans="1:14" ht="28" customHeight="1">
      <c r="A25" s="85"/>
      <c r="B25" s="90" t="s">
        <v>108</v>
      </c>
      <c r="C25" s="91"/>
      <c r="D25" s="91"/>
      <c r="E25" s="92"/>
      <c r="F25" s="93">
        <v>13</v>
      </c>
      <c r="G25" s="194">
        <v>160440</v>
      </c>
      <c r="H25" s="94"/>
      <c r="I25" s="23"/>
      <c r="J25" s="23"/>
      <c r="K25" s="23"/>
      <c r="L25" s="122" t="str">
        <f t="shared" si="1"/>
        <v>-</v>
      </c>
      <c r="M25" s="95"/>
    </row>
    <row r="26" spans="1:14" ht="28" customHeight="1">
      <c r="A26" s="85"/>
      <c r="B26" s="90" t="s">
        <v>17</v>
      </c>
      <c r="C26" s="91"/>
      <c r="D26" s="87"/>
      <c r="E26" s="26"/>
      <c r="F26" s="88">
        <v>14</v>
      </c>
      <c r="G26" s="193">
        <v>88128</v>
      </c>
      <c r="H26" s="23"/>
      <c r="I26" s="23"/>
      <c r="J26" s="23"/>
      <c r="K26" s="23"/>
      <c r="L26" s="121" t="str">
        <f>IF(H26=0,"-",+(K26-H26)/H26*100)</f>
        <v>-</v>
      </c>
      <c r="M26" s="89"/>
    </row>
    <row r="27" spans="1:14" ht="28" customHeight="1">
      <c r="A27" s="85"/>
      <c r="B27" s="90" t="s">
        <v>20</v>
      </c>
      <c r="C27" s="91"/>
      <c r="D27" s="87"/>
      <c r="E27" s="26"/>
      <c r="F27" s="88">
        <v>15</v>
      </c>
      <c r="G27" s="193">
        <v>225842</v>
      </c>
      <c r="H27" s="23"/>
      <c r="I27" s="23"/>
      <c r="J27" s="23"/>
      <c r="K27" s="23"/>
      <c r="L27" s="121" t="str">
        <f>IF(H27=0,"-",+(K27-H27)/H27*100)</f>
        <v>-</v>
      </c>
      <c r="M27" s="89"/>
    </row>
    <row r="28" spans="1:14" ht="28" customHeight="1">
      <c r="A28" s="85"/>
      <c r="B28" s="90" t="s">
        <v>18</v>
      </c>
      <c r="C28" s="91"/>
      <c r="D28" s="91"/>
      <c r="E28" s="92"/>
      <c r="F28" s="93">
        <v>16</v>
      </c>
      <c r="G28" s="194">
        <v>79967</v>
      </c>
      <c r="H28" s="94"/>
      <c r="I28" s="23"/>
      <c r="J28" s="23"/>
      <c r="K28" s="23"/>
      <c r="L28" s="122" t="str">
        <f t="shared" si="1"/>
        <v>-</v>
      </c>
      <c r="M28" s="95"/>
    </row>
    <row r="29" spans="1:14" ht="28" customHeight="1">
      <c r="A29" s="85"/>
      <c r="B29" s="86" t="s">
        <v>68</v>
      </c>
      <c r="C29" s="87"/>
      <c r="D29" s="87"/>
      <c r="E29" s="26"/>
      <c r="F29" s="88">
        <v>17</v>
      </c>
      <c r="G29" s="193">
        <v>33881</v>
      </c>
      <c r="H29" s="23"/>
      <c r="I29" s="23"/>
      <c r="J29" s="23"/>
      <c r="K29" s="23"/>
      <c r="L29" s="121" t="str">
        <f>IF(H29=0,"-",+(K29-H29)/H29*100)</f>
        <v>-</v>
      </c>
      <c r="M29" s="89"/>
      <c r="N29" s="22"/>
    </row>
    <row r="30" spans="1:14" ht="28" customHeight="1">
      <c r="A30" s="85"/>
      <c r="B30" s="90" t="s">
        <v>22</v>
      </c>
      <c r="C30" s="91"/>
      <c r="D30" s="91"/>
      <c r="E30" s="92"/>
      <c r="F30" s="93">
        <v>18</v>
      </c>
      <c r="G30" s="194">
        <v>9439</v>
      </c>
      <c r="H30" s="94"/>
      <c r="I30" s="23"/>
      <c r="J30" s="23"/>
      <c r="K30" s="23"/>
      <c r="L30" s="122" t="str">
        <f t="shared" si="1"/>
        <v>-</v>
      </c>
      <c r="M30" s="95"/>
      <c r="N30" s="22"/>
    </row>
    <row r="31" spans="1:14" ht="28" customHeight="1">
      <c r="A31" s="85"/>
      <c r="B31" s="86" t="s">
        <v>11</v>
      </c>
      <c r="C31" s="87"/>
      <c r="D31" s="87"/>
      <c r="E31" s="26"/>
      <c r="F31" s="88">
        <v>19</v>
      </c>
      <c r="G31" s="193">
        <v>32032</v>
      </c>
      <c r="H31" s="23"/>
      <c r="I31" s="23"/>
      <c r="J31" s="23"/>
      <c r="K31" s="23"/>
      <c r="L31" s="121" t="str">
        <f>IF(H31=0,"-",+(K31-H31)/H31*100)</f>
        <v>-</v>
      </c>
      <c r="M31" s="89"/>
      <c r="N31" t="s">
        <v>84</v>
      </c>
    </row>
    <row r="32" spans="1:14" ht="28" customHeight="1">
      <c r="A32" s="85"/>
      <c r="B32" s="90" t="s">
        <v>61</v>
      </c>
      <c r="C32" s="91"/>
      <c r="D32" s="91"/>
      <c r="E32" s="92"/>
      <c r="F32" s="93">
        <v>20</v>
      </c>
      <c r="G32" s="194">
        <v>1708618</v>
      </c>
      <c r="H32" s="97"/>
      <c r="I32" s="23"/>
      <c r="J32" s="23"/>
      <c r="K32" s="23"/>
      <c r="L32" s="122" t="str">
        <f>IF(H32=0,"-",+(K32-H32)/H32*100)</f>
        <v>-</v>
      </c>
      <c r="M32" s="95"/>
      <c r="N32" s="206" t="s">
        <v>131</v>
      </c>
    </row>
    <row r="33" spans="1:14" ht="28" customHeight="1">
      <c r="A33" s="85"/>
      <c r="B33" s="90" t="s">
        <v>69</v>
      </c>
      <c r="C33" s="91"/>
      <c r="D33" s="91"/>
      <c r="E33" s="92"/>
      <c r="F33" s="93">
        <v>21</v>
      </c>
      <c r="G33" s="194"/>
      <c r="H33" s="94"/>
      <c r="I33" s="23"/>
      <c r="J33" s="23"/>
      <c r="K33" s="23"/>
      <c r="L33" s="122" t="str">
        <f t="shared" si="1"/>
        <v>-</v>
      </c>
      <c r="M33" s="95"/>
      <c r="N33" s="22"/>
    </row>
    <row r="34" spans="1:14" ht="28" customHeight="1">
      <c r="A34" s="85"/>
      <c r="B34" s="90" t="s">
        <v>109</v>
      </c>
      <c r="C34" s="91"/>
      <c r="D34" s="87"/>
      <c r="E34" s="92"/>
      <c r="F34" s="93">
        <v>22</v>
      </c>
      <c r="G34" s="194">
        <v>43263</v>
      </c>
      <c r="H34" s="94"/>
      <c r="I34" s="23"/>
      <c r="J34" s="23"/>
      <c r="K34" s="23"/>
      <c r="L34" s="122" t="str">
        <f t="shared" si="1"/>
        <v>-</v>
      </c>
      <c r="M34" s="95"/>
      <c r="N34" s="22"/>
    </row>
    <row r="35" spans="1:14" ht="28" customHeight="1">
      <c r="A35" s="85"/>
      <c r="B35" s="90" t="s">
        <v>21</v>
      </c>
      <c r="C35" s="91"/>
      <c r="D35" s="91"/>
      <c r="E35" s="92"/>
      <c r="F35" s="93">
        <v>23</v>
      </c>
      <c r="G35" s="194">
        <v>1236765</v>
      </c>
      <c r="H35" s="97"/>
      <c r="I35" s="23"/>
      <c r="J35" s="23"/>
      <c r="K35" s="23"/>
      <c r="L35" s="122" t="str">
        <f t="shared" si="1"/>
        <v>-</v>
      </c>
      <c r="M35" s="95"/>
      <c r="N35" t="s">
        <v>132</v>
      </c>
    </row>
    <row r="36" spans="1:14" ht="28" customHeight="1">
      <c r="A36" s="85"/>
      <c r="B36" s="90" t="s">
        <v>23</v>
      </c>
      <c r="C36" s="91"/>
      <c r="D36" s="91"/>
      <c r="E36" s="92"/>
      <c r="F36" s="93">
        <v>24</v>
      </c>
      <c r="G36" s="194">
        <v>160260</v>
      </c>
      <c r="H36" s="94"/>
      <c r="I36" s="23"/>
      <c r="J36" s="23"/>
      <c r="K36" s="23"/>
      <c r="L36" s="122" t="str">
        <f t="shared" si="1"/>
        <v>-</v>
      </c>
      <c r="M36" s="95"/>
    </row>
    <row r="37" spans="1:14" ht="28" customHeight="1">
      <c r="A37" s="85"/>
      <c r="B37" s="90" t="s">
        <v>127</v>
      </c>
      <c r="C37" s="91"/>
      <c r="D37" s="91"/>
      <c r="E37" s="92"/>
      <c r="F37" s="93">
        <v>25</v>
      </c>
      <c r="G37" s="194">
        <v>624773</v>
      </c>
      <c r="H37" s="94"/>
      <c r="I37" s="23"/>
      <c r="J37" s="23"/>
      <c r="K37" s="23"/>
      <c r="L37" s="122" t="str">
        <f t="shared" si="1"/>
        <v>-</v>
      </c>
      <c r="M37" s="95"/>
      <c r="N37" s="22"/>
    </row>
    <row r="38" spans="1:14" ht="28" customHeight="1">
      <c r="A38" s="85"/>
      <c r="B38" s="90" t="s">
        <v>128</v>
      </c>
      <c r="C38" s="91"/>
      <c r="D38" s="91"/>
      <c r="E38" s="92"/>
      <c r="F38" s="93">
        <v>26</v>
      </c>
      <c r="G38" s="194">
        <v>67314</v>
      </c>
      <c r="H38" s="94"/>
      <c r="I38" s="23"/>
      <c r="J38" s="23"/>
      <c r="K38" s="23"/>
      <c r="L38" s="122" t="str">
        <f t="shared" si="1"/>
        <v>-</v>
      </c>
      <c r="M38" s="95"/>
      <c r="N38" s="22"/>
    </row>
    <row r="39" spans="1:14" ht="28" customHeight="1">
      <c r="A39" s="85"/>
      <c r="B39" s="90" t="s">
        <v>112</v>
      </c>
      <c r="C39" s="91"/>
      <c r="D39" s="91"/>
      <c r="E39" s="92"/>
      <c r="F39" s="93">
        <v>27</v>
      </c>
      <c r="G39" s="194"/>
      <c r="H39" s="94"/>
      <c r="I39" s="94"/>
      <c r="J39" s="94"/>
      <c r="K39" s="94"/>
      <c r="L39" s="122" t="str">
        <f t="shared" si="1"/>
        <v>-</v>
      </c>
      <c r="M39" s="95"/>
      <c r="N39" s="22"/>
    </row>
    <row r="40" spans="1:14" ht="28" customHeight="1">
      <c r="A40" s="85"/>
      <c r="B40" s="90" t="s">
        <v>113</v>
      </c>
      <c r="C40" s="91"/>
      <c r="D40" s="87"/>
      <c r="E40" s="92"/>
      <c r="F40" s="93">
        <v>28</v>
      </c>
      <c r="G40" s="194"/>
      <c r="H40" s="94"/>
      <c r="I40" s="94"/>
      <c r="J40" s="94"/>
      <c r="K40" s="94"/>
      <c r="L40" s="122" t="str">
        <f t="shared" si="1"/>
        <v>-</v>
      </c>
      <c r="M40" s="95"/>
      <c r="N40" s="22"/>
    </row>
    <row r="41" spans="1:14" ht="28" customHeight="1">
      <c r="A41" s="85"/>
      <c r="B41" s="86" t="s">
        <v>111</v>
      </c>
      <c r="C41" s="87"/>
      <c r="D41" s="87"/>
      <c r="E41" s="26"/>
      <c r="F41" s="88">
        <v>29</v>
      </c>
      <c r="G41" s="193">
        <f>107723+146940+2167</f>
        <v>256830</v>
      </c>
      <c r="H41" s="23"/>
      <c r="I41" s="94"/>
      <c r="J41" s="94"/>
      <c r="K41" s="94"/>
      <c r="L41" s="121" t="str">
        <f t="shared" si="1"/>
        <v>-</v>
      </c>
      <c r="M41" s="89"/>
      <c r="N41" s="22"/>
    </row>
    <row r="42" spans="1:14" ht="28" customHeight="1">
      <c r="A42" s="85"/>
      <c r="B42" s="235" t="s">
        <v>119</v>
      </c>
      <c r="C42" s="236"/>
      <c r="D42" s="236"/>
      <c r="E42" s="237"/>
      <c r="F42" s="88">
        <v>30</v>
      </c>
      <c r="G42" s="186">
        <f>SUM(G19:G41)</f>
        <v>6207770</v>
      </c>
      <c r="H42" s="23">
        <f>SUM(H19:H41)</f>
        <v>0</v>
      </c>
      <c r="I42" s="23">
        <f t="shared" ref="I42:K42" si="4">SUM(I19:I41)</f>
        <v>0</v>
      </c>
      <c r="J42" s="23">
        <f t="shared" si="4"/>
        <v>0</v>
      </c>
      <c r="K42" s="23">
        <f t="shared" si="4"/>
        <v>0</v>
      </c>
      <c r="L42" s="121" t="str">
        <f t="shared" si="1"/>
        <v>-</v>
      </c>
      <c r="M42" s="89"/>
      <c r="N42" s="22"/>
    </row>
    <row r="43" spans="1:14" ht="28" customHeight="1">
      <c r="A43" s="85"/>
      <c r="B43" s="229" t="s">
        <v>110</v>
      </c>
      <c r="C43" s="230"/>
      <c r="D43" s="231"/>
      <c r="E43" s="172" t="s">
        <v>88</v>
      </c>
      <c r="F43" s="88">
        <v>31</v>
      </c>
      <c r="G43" s="193">
        <v>28800</v>
      </c>
      <c r="H43" s="23"/>
      <c r="I43" s="96">
        <f>H44</f>
        <v>0</v>
      </c>
      <c r="J43" s="96">
        <f t="shared" ref="J43:K43" si="5">I44</f>
        <v>0</v>
      </c>
      <c r="K43" s="96">
        <f t="shared" si="5"/>
        <v>0</v>
      </c>
      <c r="L43" s="121" t="str">
        <f t="shared" si="1"/>
        <v>-</v>
      </c>
      <c r="M43" s="89"/>
      <c r="N43" s="22"/>
    </row>
    <row r="44" spans="1:14" ht="28" customHeight="1" thickBot="1">
      <c r="A44" s="98"/>
      <c r="B44" s="232"/>
      <c r="C44" s="233"/>
      <c r="D44" s="234"/>
      <c r="E44" s="173" t="s">
        <v>89</v>
      </c>
      <c r="F44" s="99">
        <v>32</v>
      </c>
      <c r="G44" s="195">
        <v>115920</v>
      </c>
      <c r="H44" s="100"/>
      <c r="I44" s="101"/>
      <c r="J44" s="101"/>
      <c r="K44" s="101"/>
      <c r="L44" s="123" t="str">
        <f t="shared" si="1"/>
        <v>-</v>
      </c>
      <c r="M44" s="102"/>
    </row>
    <row r="45" spans="1:14" ht="10" customHeight="1" thickBot="1">
      <c r="A45" s="65"/>
      <c r="B45" s="66"/>
      <c r="C45" s="66"/>
      <c r="D45" s="66"/>
      <c r="E45" s="66"/>
      <c r="F45" s="66"/>
      <c r="G45" s="188"/>
      <c r="H45" s="67"/>
      <c r="I45" s="67"/>
      <c r="J45" s="67"/>
      <c r="K45" s="67"/>
      <c r="L45" s="67"/>
      <c r="M45" s="68"/>
    </row>
    <row r="46" spans="1:14" ht="28" customHeight="1" thickBot="1">
      <c r="A46" s="103" t="s">
        <v>116</v>
      </c>
      <c r="B46" s="104"/>
      <c r="C46" s="104"/>
      <c r="D46" s="104"/>
      <c r="E46" s="105"/>
      <c r="F46" s="106"/>
      <c r="G46" s="196"/>
      <c r="H46" s="107">
        <f>IF(H33=0,,+H33)</f>
        <v>0</v>
      </c>
      <c r="I46" s="107">
        <f>IF(I33=0,,+I33)</f>
        <v>0</v>
      </c>
      <c r="J46" s="107">
        <f>IF(J33=0,,+J33)</f>
        <v>0</v>
      </c>
      <c r="K46" s="107">
        <f>IF(K33=0,,+K33)</f>
        <v>0</v>
      </c>
      <c r="L46" s="124" t="str">
        <f t="shared" ref="L46" si="6">IF(H46=0,"-",+(K46-H46)/H46*100)</f>
        <v>-</v>
      </c>
      <c r="M46" s="108"/>
    </row>
    <row r="47" spans="1:14" ht="10" customHeight="1" thickBot="1">
      <c r="A47" s="65"/>
      <c r="B47" s="66"/>
      <c r="C47" s="66"/>
      <c r="D47" s="66"/>
      <c r="E47" s="66"/>
      <c r="F47" s="66"/>
      <c r="G47" s="188"/>
      <c r="H47" s="67"/>
      <c r="I47" s="67"/>
      <c r="J47" s="67"/>
      <c r="K47" s="67"/>
      <c r="L47" s="67"/>
      <c r="M47" s="68"/>
    </row>
    <row r="48" spans="1:14" ht="28" customHeight="1" thickBot="1">
      <c r="A48" s="109" t="s">
        <v>70</v>
      </c>
      <c r="B48" s="66"/>
      <c r="C48" s="66"/>
      <c r="D48" s="66"/>
      <c r="E48" s="209" t="s">
        <v>71</v>
      </c>
      <c r="F48" s="210"/>
      <c r="G48" s="196"/>
      <c r="H48" s="110"/>
      <c r="I48" s="110"/>
      <c r="J48" s="110"/>
      <c r="K48" s="110"/>
      <c r="L48" s="110" t="str">
        <f t="shared" ref="L48" si="7">IF(H48=0,"-",+(K48-H48)/H48*100)</f>
        <v>-</v>
      </c>
      <c r="M48" s="108"/>
    </row>
    <row r="49" spans="1:13" ht="10" hidden="1" customHeight="1" thickBot="1">
      <c r="A49" s="65"/>
      <c r="B49" s="66"/>
      <c r="C49" s="66"/>
      <c r="D49" s="66"/>
      <c r="E49" s="66"/>
      <c r="F49" s="66"/>
      <c r="G49" s="66"/>
      <c r="H49" s="67"/>
      <c r="I49" s="67"/>
      <c r="J49" s="67"/>
      <c r="K49" s="67"/>
      <c r="L49" s="67"/>
      <c r="M49" s="68"/>
    </row>
    <row r="50" spans="1:13" ht="30" hidden="1" customHeight="1" thickBot="1">
      <c r="A50" s="109" t="s">
        <v>81</v>
      </c>
      <c r="B50" s="66"/>
      <c r="C50" s="66"/>
      <c r="D50" s="66"/>
      <c r="E50" s="66" t="s">
        <v>82</v>
      </c>
      <c r="F50" s="112"/>
      <c r="G50" s="112"/>
      <c r="H50" s="111">
        <f>+H10-H18</f>
        <v>0</v>
      </c>
      <c r="I50" s="111">
        <f>+I10-I18</f>
        <v>0</v>
      </c>
      <c r="J50" s="111">
        <f>+J10-J18</f>
        <v>0</v>
      </c>
      <c r="K50" s="111">
        <f>+K10-K18</f>
        <v>0</v>
      </c>
      <c r="L50" s="111" t="str">
        <f t="shared" si="1"/>
        <v>-</v>
      </c>
      <c r="M50" s="108"/>
    </row>
    <row r="51" spans="1:13" ht="15" customHeight="1">
      <c r="A51" t="s">
        <v>72</v>
      </c>
    </row>
    <row r="52" spans="1:13" ht="15" customHeight="1">
      <c r="A52" t="s">
        <v>114</v>
      </c>
    </row>
    <row r="53" spans="1:13" ht="15" customHeight="1">
      <c r="A53" s="168" t="s">
        <v>122</v>
      </c>
    </row>
    <row r="54" spans="1:13" ht="15" customHeight="1">
      <c r="A54" s="1" t="s">
        <v>115</v>
      </c>
    </row>
    <row r="55" spans="1:13" ht="15" customHeight="1">
      <c r="A55" s="1" t="s">
        <v>73</v>
      </c>
    </row>
    <row r="56" spans="1:13" ht="18" customHeight="1">
      <c r="A56" s="25"/>
    </row>
  </sheetData>
  <mergeCells count="9">
    <mergeCell ref="E48:F48"/>
    <mergeCell ref="A3:D3"/>
    <mergeCell ref="E3:I3"/>
    <mergeCell ref="K3:L3"/>
    <mergeCell ref="M5:M7"/>
    <mergeCell ref="B15:D16"/>
    <mergeCell ref="B14:E14"/>
    <mergeCell ref="B43:D44"/>
    <mergeCell ref="B42:E42"/>
  </mergeCells>
  <phoneticPr fontId="1"/>
  <dataValidations count="1">
    <dataValidation type="decimal" operator="greaterThanOrEqual" allowBlank="1" showInputMessage="1" showErrorMessage="1" sqref="H48:K48 H46:K46" xr:uid="{00000000-0002-0000-0000-000000000000}">
      <formula1>1</formula1>
    </dataValidation>
  </dataValidations>
  <pageMargins left="0.70866141732283472" right="0.70866141732283472" top="0.74803149606299213" bottom="0.74803149606299213" header="0.31496062992125984" footer="0.31496062992125984"/>
  <pageSetup paperSize="9" scale="5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tabSelected="1" view="pageBreakPreview" zoomScaleNormal="100" zoomScaleSheetLayoutView="100" workbookViewId="0">
      <selection activeCell="G55" sqref="G55"/>
    </sheetView>
  </sheetViews>
  <sheetFormatPr defaultColWidth="9" defaultRowHeight="13"/>
  <cols>
    <col min="1" max="1" width="10.6328125" style="2" customWidth="1"/>
    <col min="2" max="2" width="9.6328125" style="2" customWidth="1"/>
    <col min="3" max="3" width="8.26953125" style="2" bestFit="1" customWidth="1"/>
    <col min="4" max="4" width="10.6328125" style="2" customWidth="1"/>
    <col min="5" max="5" width="6.6328125" style="2" customWidth="1"/>
    <col min="6" max="6" width="10.6328125" style="2" customWidth="1"/>
    <col min="7" max="7" width="6.6328125" style="2" customWidth="1"/>
    <col min="8" max="8" width="11.26953125" style="2" customWidth="1"/>
    <col min="9" max="9" width="6.6328125" style="2" customWidth="1"/>
    <col min="10" max="10" width="10.6328125" style="2" customWidth="1"/>
    <col min="11" max="11" width="6.6328125" style="2" customWidth="1"/>
    <col min="12" max="12" width="10.6328125" style="2" customWidth="1"/>
    <col min="13" max="13" width="6.6328125" style="2" customWidth="1"/>
    <col min="14" max="14" width="18.6328125" style="2" customWidth="1"/>
    <col min="15" max="16384" width="9" style="2"/>
  </cols>
  <sheetData>
    <row r="1" spans="1:15" ht="19">
      <c r="A1" s="257" t="s">
        <v>142</v>
      </c>
      <c r="B1" s="257"/>
      <c r="C1" s="257"/>
      <c r="D1" s="257"/>
      <c r="E1" s="257"/>
      <c r="F1" s="257"/>
      <c r="G1" s="257"/>
      <c r="H1" s="257"/>
      <c r="I1" s="257"/>
      <c r="J1" s="257"/>
      <c r="K1" s="257"/>
      <c r="L1" s="257"/>
      <c r="M1" s="257"/>
      <c r="N1" s="257"/>
    </row>
    <row r="2" spans="1:15">
      <c r="I2" s="3"/>
    </row>
    <row r="3" spans="1:15">
      <c r="I3" s="3"/>
    </row>
    <row r="4" spans="1:15">
      <c r="A4" s="29"/>
      <c r="B4" s="249" t="s">
        <v>29</v>
      </c>
      <c r="C4" s="249"/>
      <c r="D4" s="247" t="s">
        <v>145</v>
      </c>
      <c r="E4" s="247"/>
      <c r="F4" s="258" t="s">
        <v>145</v>
      </c>
      <c r="G4" s="258"/>
      <c r="H4" s="258" t="s">
        <v>146</v>
      </c>
      <c r="I4" s="258"/>
      <c r="J4" s="258" t="s">
        <v>147</v>
      </c>
      <c r="K4" s="258"/>
      <c r="L4" s="258" t="s">
        <v>148</v>
      </c>
      <c r="M4" s="258"/>
      <c r="N4" s="29" t="s">
        <v>30</v>
      </c>
    </row>
    <row r="5" spans="1:15">
      <c r="A5" s="259"/>
      <c r="B5" s="30" t="s">
        <v>2</v>
      </c>
      <c r="C5" s="31" t="s">
        <v>31</v>
      </c>
      <c r="D5" s="4"/>
      <c r="E5" s="24" t="s">
        <v>32</v>
      </c>
      <c r="F5" s="4"/>
      <c r="G5" s="24" t="s">
        <v>32</v>
      </c>
      <c r="H5" s="4"/>
      <c r="I5" s="24" t="s">
        <v>32</v>
      </c>
      <c r="J5" s="4"/>
      <c r="K5" s="24" t="s">
        <v>32</v>
      </c>
      <c r="L5" s="4"/>
      <c r="M5" s="24" t="s">
        <v>32</v>
      </c>
      <c r="N5" s="260"/>
    </row>
    <row r="6" spans="1:15">
      <c r="A6" s="238"/>
      <c r="B6" s="32" t="s">
        <v>3</v>
      </c>
      <c r="C6" s="33" t="s">
        <v>33</v>
      </c>
      <c r="D6" s="5"/>
      <c r="E6" s="6" t="s">
        <v>34</v>
      </c>
      <c r="F6" s="5"/>
      <c r="G6" s="6" t="s">
        <v>34</v>
      </c>
      <c r="H6" s="5"/>
      <c r="I6" s="6" t="s">
        <v>34</v>
      </c>
      <c r="J6" s="5"/>
      <c r="K6" s="6" t="s">
        <v>34</v>
      </c>
      <c r="L6" s="5"/>
      <c r="M6" s="6" t="s">
        <v>34</v>
      </c>
      <c r="N6" s="261"/>
    </row>
    <row r="7" spans="1:15">
      <c r="A7" s="238"/>
      <c r="B7" s="32" t="s">
        <v>4</v>
      </c>
      <c r="C7" s="33" t="s">
        <v>35</v>
      </c>
      <c r="D7" s="5">
        <f>D5*D6/10</f>
        <v>0</v>
      </c>
      <c r="E7" s="6" t="s">
        <v>36</v>
      </c>
      <c r="F7" s="5">
        <f>F5*F6/10</f>
        <v>0</v>
      </c>
      <c r="G7" s="6" t="s">
        <v>36</v>
      </c>
      <c r="H7" s="5">
        <f>H5*H6/10</f>
        <v>0</v>
      </c>
      <c r="I7" s="6" t="s">
        <v>36</v>
      </c>
      <c r="J7" s="5">
        <f>J5*J6/10</f>
        <v>0</v>
      </c>
      <c r="K7" s="6" t="s">
        <v>36</v>
      </c>
      <c r="L7" s="5">
        <f>L5*L6/10</f>
        <v>0</v>
      </c>
      <c r="M7" s="6" t="s">
        <v>36</v>
      </c>
      <c r="N7" s="261"/>
    </row>
    <row r="8" spans="1:15">
      <c r="A8" s="238"/>
      <c r="B8" s="32" t="s">
        <v>5</v>
      </c>
      <c r="C8" s="33" t="s">
        <v>37</v>
      </c>
      <c r="D8" s="5" t="e">
        <f>D9/D7</f>
        <v>#DIV/0!</v>
      </c>
      <c r="E8" s="6" t="s">
        <v>6</v>
      </c>
      <c r="F8" s="5" t="e">
        <f>F9/F7</f>
        <v>#DIV/0!</v>
      </c>
      <c r="G8" s="6" t="s">
        <v>6</v>
      </c>
      <c r="H8" s="5"/>
      <c r="I8" s="6" t="s">
        <v>6</v>
      </c>
      <c r="J8" s="5"/>
      <c r="K8" s="6" t="s">
        <v>6</v>
      </c>
      <c r="L8" s="5"/>
      <c r="M8" s="6" t="s">
        <v>6</v>
      </c>
      <c r="N8" s="261"/>
    </row>
    <row r="9" spans="1:15">
      <c r="A9" s="239"/>
      <c r="B9" s="34" t="s">
        <v>7</v>
      </c>
      <c r="C9" s="35" t="s">
        <v>38</v>
      </c>
      <c r="D9" s="7"/>
      <c r="E9" s="8" t="s">
        <v>8</v>
      </c>
      <c r="F9" s="7"/>
      <c r="G9" s="8" t="s">
        <v>8</v>
      </c>
      <c r="H9" s="7">
        <f>H7*H8</f>
        <v>0</v>
      </c>
      <c r="I9" s="8" t="s">
        <v>8</v>
      </c>
      <c r="J9" s="7">
        <f>J7*J8</f>
        <v>0</v>
      </c>
      <c r="K9" s="8" t="s">
        <v>8</v>
      </c>
      <c r="L9" s="7">
        <f>L7*L8</f>
        <v>0</v>
      </c>
      <c r="M9" s="8" t="s">
        <v>8</v>
      </c>
      <c r="N9" s="262"/>
    </row>
    <row r="10" spans="1:15">
      <c r="A10" s="259"/>
      <c r="B10" s="30" t="s">
        <v>2</v>
      </c>
      <c r="C10" s="31" t="s">
        <v>39</v>
      </c>
      <c r="D10" s="4"/>
      <c r="E10" s="24" t="s">
        <v>24</v>
      </c>
      <c r="F10" s="4"/>
      <c r="G10" s="24" t="s">
        <v>24</v>
      </c>
      <c r="H10" s="4"/>
      <c r="I10" s="24" t="s">
        <v>24</v>
      </c>
      <c r="J10" s="4"/>
      <c r="K10" s="24" t="s">
        <v>24</v>
      </c>
      <c r="L10" s="4"/>
      <c r="M10" s="24" t="s">
        <v>24</v>
      </c>
      <c r="N10" s="240"/>
      <c r="O10" s="2" t="s">
        <v>126</v>
      </c>
    </row>
    <row r="11" spans="1:15">
      <c r="A11" s="238"/>
      <c r="B11" s="32" t="s">
        <v>3</v>
      </c>
      <c r="C11" s="33" t="s">
        <v>40</v>
      </c>
      <c r="D11" s="5"/>
      <c r="E11" s="6" t="s">
        <v>25</v>
      </c>
      <c r="F11" s="5"/>
      <c r="G11" s="6" t="s">
        <v>25</v>
      </c>
      <c r="H11" s="5"/>
      <c r="I11" s="6" t="s">
        <v>25</v>
      </c>
      <c r="J11" s="5"/>
      <c r="K11" s="6" t="s">
        <v>25</v>
      </c>
      <c r="L11" s="5"/>
      <c r="M11" s="6" t="s">
        <v>25</v>
      </c>
      <c r="N11" s="241"/>
    </row>
    <row r="12" spans="1:15">
      <c r="A12" s="238"/>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41"/>
    </row>
    <row r="13" spans="1:15">
      <c r="A13" s="238"/>
      <c r="B13" s="32" t="s">
        <v>5</v>
      </c>
      <c r="C13" s="33" t="s">
        <v>42</v>
      </c>
      <c r="D13" s="5"/>
      <c r="E13" s="6" t="s">
        <v>27</v>
      </c>
      <c r="F13" s="5"/>
      <c r="G13" s="6" t="s">
        <v>27</v>
      </c>
      <c r="H13" s="5"/>
      <c r="I13" s="6" t="s">
        <v>27</v>
      </c>
      <c r="J13" s="5"/>
      <c r="K13" s="6" t="s">
        <v>27</v>
      </c>
      <c r="L13" s="5"/>
      <c r="M13" s="6" t="s">
        <v>27</v>
      </c>
      <c r="N13" s="241"/>
    </row>
    <row r="14" spans="1:15">
      <c r="A14" s="239"/>
      <c r="B14" s="34" t="s">
        <v>7</v>
      </c>
      <c r="C14" s="35" t="s">
        <v>43</v>
      </c>
      <c r="D14" s="7"/>
      <c r="E14" s="8" t="s">
        <v>28</v>
      </c>
      <c r="F14" s="7"/>
      <c r="G14" s="8" t="s">
        <v>28</v>
      </c>
      <c r="H14" s="7"/>
      <c r="I14" s="8" t="s">
        <v>28</v>
      </c>
      <c r="J14" s="7"/>
      <c r="K14" s="8" t="s">
        <v>28</v>
      </c>
      <c r="L14" s="7"/>
      <c r="M14" s="8" t="s">
        <v>28</v>
      </c>
      <c r="N14" s="242"/>
    </row>
    <row r="15" spans="1:15">
      <c r="A15" s="250"/>
      <c r="B15" s="30" t="s">
        <v>2</v>
      </c>
      <c r="C15" s="31" t="s">
        <v>31</v>
      </c>
      <c r="D15" s="4"/>
      <c r="E15" s="24" t="s">
        <v>24</v>
      </c>
      <c r="F15" s="4"/>
      <c r="G15" s="24" t="s">
        <v>32</v>
      </c>
      <c r="H15" s="4"/>
      <c r="I15" s="24" t="s">
        <v>32</v>
      </c>
      <c r="J15" s="4"/>
      <c r="K15" s="24" t="s">
        <v>32</v>
      </c>
      <c r="L15" s="4"/>
      <c r="M15" s="24" t="s">
        <v>32</v>
      </c>
      <c r="N15" s="240"/>
    </row>
    <row r="16" spans="1:15">
      <c r="A16" s="238"/>
      <c r="B16" s="32" t="s">
        <v>3</v>
      </c>
      <c r="C16" s="33" t="s">
        <v>33</v>
      </c>
      <c r="D16" s="5"/>
      <c r="E16" s="6" t="s">
        <v>25</v>
      </c>
      <c r="F16" s="5"/>
      <c r="G16" s="6" t="s">
        <v>34</v>
      </c>
      <c r="H16" s="5"/>
      <c r="I16" s="6" t="s">
        <v>34</v>
      </c>
      <c r="J16" s="5"/>
      <c r="K16" s="6" t="s">
        <v>34</v>
      </c>
      <c r="L16" s="5"/>
      <c r="M16" s="6" t="s">
        <v>34</v>
      </c>
      <c r="N16" s="241"/>
    </row>
    <row r="17" spans="1:14">
      <c r="A17" s="238"/>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41"/>
    </row>
    <row r="18" spans="1:14">
      <c r="A18" s="238"/>
      <c r="B18" s="32" t="s">
        <v>5</v>
      </c>
      <c r="C18" s="33" t="s">
        <v>0</v>
      </c>
      <c r="D18" s="5" t="e">
        <f>D19/D17</f>
        <v>#DIV/0!</v>
      </c>
      <c r="E18" s="6" t="s">
        <v>27</v>
      </c>
      <c r="F18" s="5" t="e">
        <f>F19/F17</f>
        <v>#DIV/0!</v>
      </c>
      <c r="G18" s="6" t="s">
        <v>6</v>
      </c>
      <c r="H18" s="5"/>
      <c r="I18" s="6" t="s">
        <v>6</v>
      </c>
      <c r="J18" s="5"/>
      <c r="K18" s="6" t="s">
        <v>6</v>
      </c>
      <c r="L18" s="5"/>
      <c r="M18" s="6" t="s">
        <v>6</v>
      </c>
      <c r="N18" s="241"/>
    </row>
    <row r="19" spans="1:14">
      <c r="A19" s="239"/>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42"/>
    </row>
    <row r="20" spans="1:14">
      <c r="A20" s="259"/>
      <c r="B20" s="30" t="s">
        <v>2</v>
      </c>
      <c r="C20" s="31" t="s">
        <v>31</v>
      </c>
      <c r="D20" s="4"/>
      <c r="E20" s="24" t="s">
        <v>32</v>
      </c>
      <c r="F20" s="4"/>
      <c r="G20" s="24" t="s">
        <v>32</v>
      </c>
      <c r="H20" s="4"/>
      <c r="I20" s="24" t="s">
        <v>32</v>
      </c>
      <c r="J20" s="4"/>
      <c r="K20" s="24" t="s">
        <v>32</v>
      </c>
      <c r="L20" s="4"/>
      <c r="M20" s="24" t="s">
        <v>32</v>
      </c>
      <c r="N20" s="240"/>
    </row>
    <row r="21" spans="1:14">
      <c r="A21" s="238"/>
      <c r="B21" s="32" t="s">
        <v>3</v>
      </c>
      <c r="C21" s="33" t="s">
        <v>33</v>
      </c>
      <c r="D21" s="5"/>
      <c r="E21" s="6" t="s">
        <v>34</v>
      </c>
      <c r="F21" s="5"/>
      <c r="G21" s="6" t="s">
        <v>34</v>
      </c>
      <c r="H21" s="5"/>
      <c r="I21" s="6" t="s">
        <v>34</v>
      </c>
      <c r="J21" s="5"/>
      <c r="K21" s="6" t="s">
        <v>34</v>
      </c>
      <c r="L21" s="5"/>
      <c r="M21" s="6" t="s">
        <v>34</v>
      </c>
      <c r="N21" s="241"/>
    </row>
    <row r="22" spans="1:14">
      <c r="A22" s="238"/>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41"/>
    </row>
    <row r="23" spans="1:14">
      <c r="A23" s="238"/>
      <c r="B23" s="32" t="s">
        <v>5</v>
      </c>
      <c r="C23" s="33" t="s">
        <v>37</v>
      </c>
      <c r="D23" s="5"/>
      <c r="E23" s="6" t="s">
        <v>6</v>
      </c>
      <c r="F23" s="5" t="e">
        <f>F24/F22</f>
        <v>#DIV/0!</v>
      </c>
      <c r="G23" s="6" t="s">
        <v>6</v>
      </c>
      <c r="H23" s="5"/>
      <c r="I23" s="6" t="s">
        <v>6</v>
      </c>
      <c r="J23" s="5"/>
      <c r="K23" s="6" t="s">
        <v>6</v>
      </c>
      <c r="L23" s="5"/>
      <c r="M23" s="6" t="s">
        <v>6</v>
      </c>
      <c r="N23" s="241"/>
    </row>
    <row r="24" spans="1:14">
      <c r="A24" s="239"/>
      <c r="B24" s="34" t="s">
        <v>7</v>
      </c>
      <c r="C24" s="35" t="s">
        <v>38</v>
      </c>
      <c r="D24" s="7">
        <f>+D22*D23</f>
        <v>0</v>
      </c>
      <c r="E24" s="8" t="s">
        <v>8</v>
      </c>
      <c r="F24" s="7"/>
      <c r="G24" s="8" t="s">
        <v>8</v>
      </c>
      <c r="H24" s="7">
        <f t="shared" ref="H24" si="3">+H22*H23</f>
        <v>0</v>
      </c>
      <c r="I24" s="8" t="s">
        <v>8</v>
      </c>
      <c r="J24" s="7">
        <f t="shared" ref="J24" si="4">+J22*J23</f>
        <v>0</v>
      </c>
      <c r="K24" s="8" t="s">
        <v>8</v>
      </c>
      <c r="L24" s="7">
        <f t="shared" ref="L24" si="5">+L22*L23</f>
        <v>0</v>
      </c>
      <c r="M24" s="8" t="s">
        <v>8</v>
      </c>
      <c r="N24" s="242"/>
    </row>
    <row r="25" spans="1:14">
      <c r="A25" s="243" t="s">
        <v>44</v>
      </c>
      <c r="B25" s="244"/>
      <c r="C25" s="36" t="s">
        <v>45</v>
      </c>
      <c r="D25" s="37">
        <f>D9+D14+D19+D24</f>
        <v>0</v>
      </c>
      <c r="E25" s="38" t="s">
        <v>8</v>
      </c>
      <c r="F25" s="37">
        <f t="shared" ref="F25" si="6">F9+F14+F19+F24</f>
        <v>0</v>
      </c>
      <c r="G25" s="38" t="s">
        <v>8</v>
      </c>
      <c r="H25" s="37">
        <f>H9+H14+H19+H24</f>
        <v>0</v>
      </c>
      <c r="I25" s="38" t="s">
        <v>8</v>
      </c>
      <c r="J25" s="199">
        <f>J9+J14+J19+J24</f>
        <v>0</v>
      </c>
      <c r="K25" s="38" t="s">
        <v>8</v>
      </c>
      <c r="L25" s="37">
        <f>L9+L14+L19+L24</f>
        <v>0</v>
      </c>
      <c r="M25" s="38" t="s">
        <v>8</v>
      </c>
      <c r="N25" s="240"/>
    </row>
    <row r="26" spans="1:14">
      <c r="A26" s="245" t="s">
        <v>46</v>
      </c>
      <c r="B26" s="246"/>
      <c r="C26" s="39"/>
      <c r="D26" s="17" t="s">
        <v>47</v>
      </c>
      <c r="E26" s="16" t="s">
        <v>48</v>
      </c>
      <c r="F26" s="17" t="s">
        <v>47</v>
      </c>
      <c r="G26" s="16" t="s">
        <v>48</v>
      </c>
      <c r="H26" s="125">
        <f>IF(H25=0,,+(H25-$F25)/$F25*100)</f>
        <v>0</v>
      </c>
      <c r="I26" s="40" t="s">
        <v>48</v>
      </c>
      <c r="J26" s="125">
        <f t="shared" ref="J26" si="7">IF(J25=0,,+(J25-$F25)/$F25*100)</f>
        <v>0</v>
      </c>
      <c r="K26" s="40" t="s">
        <v>48</v>
      </c>
      <c r="L26" s="125">
        <f t="shared" ref="L26" si="8">IF(L25=0,,+(L25-$F25)/$F25*100)</f>
        <v>0</v>
      </c>
      <c r="M26" s="40" t="s">
        <v>48</v>
      </c>
      <c r="N26" s="242"/>
    </row>
    <row r="27" spans="1:14">
      <c r="A27" s="243" t="s">
        <v>133</v>
      </c>
      <c r="B27" s="244"/>
      <c r="C27" s="36" t="s">
        <v>134</v>
      </c>
      <c r="D27" s="37"/>
      <c r="E27" s="38" t="s">
        <v>137</v>
      </c>
      <c r="F27" s="37">
        <f>'付加価値額計画（個人）'!H12</f>
        <v>0</v>
      </c>
      <c r="G27" s="38" t="s">
        <v>137</v>
      </c>
      <c r="H27" s="37">
        <f>F27</f>
        <v>0</v>
      </c>
      <c r="I27" s="38" t="s">
        <v>137</v>
      </c>
      <c r="J27" s="37">
        <f>F27</f>
        <v>0</v>
      </c>
      <c r="K27" s="38" t="s">
        <v>137</v>
      </c>
      <c r="L27" s="37">
        <f>F27</f>
        <v>0</v>
      </c>
      <c r="M27" s="38" t="s">
        <v>137</v>
      </c>
      <c r="N27" s="240"/>
    </row>
    <row r="28" spans="1:14">
      <c r="A28" s="245" t="s">
        <v>135</v>
      </c>
      <c r="B28" s="246"/>
      <c r="C28" s="39" t="s">
        <v>136</v>
      </c>
      <c r="D28" s="17"/>
      <c r="E28" s="16"/>
      <c r="F28" s="198">
        <f>F25-F27</f>
        <v>0</v>
      </c>
      <c r="G28" s="16" t="s">
        <v>137</v>
      </c>
      <c r="H28" s="37">
        <f>H25-H27</f>
        <v>0</v>
      </c>
      <c r="I28" s="40" t="s">
        <v>137</v>
      </c>
      <c r="J28" s="37">
        <f>J25-J27</f>
        <v>0</v>
      </c>
      <c r="K28" s="40" t="s">
        <v>137</v>
      </c>
      <c r="L28" s="37">
        <f>L25-L27</f>
        <v>0</v>
      </c>
      <c r="M28" s="40" t="s">
        <v>137</v>
      </c>
      <c r="N28" s="242"/>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49" t="s">
        <v>29</v>
      </c>
      <c r="C31" s="249"/>
      <c r="D31" s="247" t="str">
        <f>+D4</f>
        <v>現状(R6)</v>
      </c>
      <c r="E31" s="247"/>
      <c r="F31" s="247" t="str">
        <f>+F4</f>
        <v>現状(R6)</v>
      </c>
      <c r="G31" s="247"/>
      <c r="H31" s="247" t="str">
        <f>+H4</f>
        <v>7年度</v>
      </c>
      <c r="I31" s="247"/>
      <c r="J31" s="247" t="str">
        <f>+J4</f>
        <v>8年度</v>
      </c>
      <c r="K31" s="247"/>
      <c r="L31" s="247" t="str">
        <f>+L4</f>
        <v>9年度</v>
      </c>
      <c r="M31" s="247"/>
      <c r="N31" s="29" t="str">
        <f>+N4</f>
        <v>根拠</v>
      </c>
    </row>
    <row r="32" spans="1:14" hidden="1">
      <c r="A32" s="248"/>
      <c r="B32" s="32" t="s">
        <v>10</v>
      </c>
      <c r="C32" s="31" t="s">
        <v>31</v>
      </c>
      <c r="D32" s="5"/>
      <c r="E32" s="11" t="s">
        <v>36</v>
      </c>
      <c r="F32" s="5"/>
      <c r="G32" s="11" t="s">
        <v>36</v>
      </c>
      <c r="H32" s="5"/>
      <c r="I32" s="11" t="s">
        <v>36</v>
      </c>
      <c r="J32" s="5"/>
      <c r="K32" s="11" t="s">
        <v>36</v>
      </c>
      <c r="L32" s="5"/>
      <c r="M32" s="11" t="s">
        <v>36</v>
      </c>
      <c r="N32" s="240"/>
    </row>
    <row r="33" spans="1:14" hidden="1">
      <c r="A33" s="238"/>
      <c r="B33" s="32" t="s">
        <v>5</v>
      </c>
      <c r="C33" s="33" t="s">
        <v>33</v>
      </c>
      <c r="D33" s="5"/>
      <c r="E33" s="11" t="s">
        <v>6</v>
      </c>
      <c r="F33" s="5"/>
      <c r="G33" s="11" t="s">
        <v>6</v>
      </c>
      <c r="H33" s="5"/>
      <c r="I33" s="11" t="s">
        <v>6</v>
      </c>
      <c r="J33" s="5"/>
      <c r="K33" s="11" t="s">
        <v>6</v>
      </c>
      <c r="L33" s="5"/>
      <c r="M33" s="11" t="s">
        <v>6</v>
      </c>
      <c r="N33" s="241"/>
    </row>
    <row r="34" spans="1:14" hidden="1">
      <c r="A34" s="239"/>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42"/>
    </row>
    <row r="35" spans="1:14" hidden="1">
      <c r="A35" s="238"/>
      <c r="B35" s="32" t="s">
        <v>10</v>
      </c>
      <c r="C35" s="33" t="s">
        <v>39</v>
      </c>
      <c r="D35" s="5"/>
      <c r="E35" s="11" t="s">
        <v>36</v>
      </c>
      <c r="F35" s="5"/>
      <c r="G35" s="11" t="s">
        <v>51</v>
      </c>
      <c r="H35" s="5"/>
      <c r="I35" s="11" t="s">
        <v>51</v>
      </c>
      <c r="J35" s="5"/>
      <c r="K35" s="11" t="s">
        <v>51</v>
      </c>
      <c r="L35" s="5"/>
      <c r="M35" s="11" t="s">
        <v>51</v>
      </c>
      <c r="N35" s="240"/>
    </row>
    <row r="36" spans="1:14" hidden="1">
      <c r="A36" s="238"/>
      <c r="B36" s="32" t="s">
        <v>5</v>
      </c>
      <c r="C36" s="33" t="s">
        <v>40</v>
      </c>
      <c r="D36" s="5"/>
      <c r="E36" s="11" t="s">
        <v>6</v>
      </c>
      <c r="F36" s="5"/>
      <c r="G36" s="11" t="s">
        <v>6</v>
      </c>
      <c r="H36" s="5"/>
      <c r="I36" s="11" t="s">
        <v>6</v>
      </c>
      <c r="J36" s="5"/>
      <c r="K36" s="11" t="s">
        <v>6</v>
      </c>
      <c r="L36" s="5"/>
      <c r="M36" s="11" t="s">
        <v>6</v>
      </c>
      <c r="N36" s="241"/>
    </row>
    <row r="37" spans="1:14" hidden="1">
      <c r="A37" s="239"/>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42"/>
    </row>
    <row r="38" spans="1:14" hidden="1">
      <c r="A38" s="238"/>
      <c r="B38" s="32" t="s">
        <v>10</v>
      </c>
      <c r="C38" s="33" t="s">
        <v>39</v>
      </c>
      <c r="D38" s="5"/>
      <c r="E38" s="11" t="s">
        <v>36</v>
      </c>
      <c r="F38" s="5"/>
      <c r="G38" s="11" t="s">
        <v>51</v>
      </c>
      <c r="H38" s="5"/>
      <c r="I38" s="11" t="s">
        <v>51</v>
      </c>
      <c r="J38" s="5"/>
      <c r="K38" s="11" t="s">
        <v>51</v>
      </c>
      <c r="L38" s="5"/>
      <c r="M38" s="11" t="s">
        <v>51</v>
      </c>
      <c r="N38" s="240"/>
    </row>
    <row r="39" spans="1:14" hidden="1">
      <c r="A39" s="238"/>
      <c r="B39" s="32" t="s">
        <v>5</v>
      </c>
      <c r="C39" s="33" t="s">
        <v>40</v>
      </c>
      <c r="D39" s="5"/>
      <c r="E39" s="11" t="s">
        <v>6</v>
      </c>
      <c r="F39" s="5"/>
      <c r="G39" s="11" t="s">
        <v>6</v>
      </c>
      <c r="H39" s="5"/>
      <c r="I39" s="11" t="s">
        <v>6</v>
      </c>
      <c r="J39" s="5"/>
      <c r="K39" s="11" t="s">
        <v>6</v>
      </c>
      <c r="L39" s="5"/>
      <c r="M39" s="11" t="s">
        <v>6</v>
      </c>
      <c r="N39" s="241"/>
    </row>
    <row r="40" spans="1:14" hidden="1">
      <c r="A40" s="239"/>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42"/>
    </row>
    <row r="41" spans="1:14" hidden="1">
      <c r="A41" s="243" t="s">
        <v>44</v>
      </c>
      <c r="B41" s="244"/>
      <c r="C41" s="36" t="s">
        <v>53</v>
      </c>
      <c r="D41" s="37">
        <f>+D34+D37+D40</f>
        <v>0</v>
      </c>
      <c r="E41" s="41" t="s">
        <v>8</v>
      </c>
      <c r="F41" s="37">
        <f>+F34+F37+F40</f>
        <v>0</v>
      </c>
      <c r="G41" s="41" t="s">
        <v>8</v>
      </c>
      <c r="H41" s="37">
        <f>+H34+H37+H40</f>
        <v>0</v>
      </c>
      <c r="I41" s="41" t="s">
        <v>8</v>
      </c>
      <c r="J41" s="37">
        <f>+J34+J37+J40</f>
        <v>0</v>
      </c>
      <c r="K41" s="41" t="s">
        <v>8</v>
      </c>
      <c r="L41" s="37">
        <f>+L34+L37+L40</f>
        <v>0</v>
      </c>
      <c r="M41" s="41" t="s">
        <v>8</v>
      </c>
      <c r="N41" s="240"/>
    </row>
    <row r="42" spans="1:14" hidden="1">
      <c r="A42" s="245" t="s">
        <v>46</v>
      </c>
      <c r="B42" s="246"/>
      <c r="C42" s="39"/>
      <c r="D42" s="17" t="s">
        <v>47</v>
      </c>
      <c r="E42" s="16" t="s">
        <v>48</v>
      </c>
      <c r="F42" s="17" t="s">
        <v>54</v>
      </c>
      <c r="G42" s="16" t="s">
        <v>55</v>
      </c>
      <c r="H42" s="125">
        <f>IF(H41=0,,+(H41-$F41)/$F41*100)</f>
        <v>0</v>
      </c>
      <c r="I42" s="40" t="s">
        <v>55</v>
      </c>
      <c r="J42" s="125">
        <f t="shared" ref="J42" si="18">IF(J41=0,,+(J41-$F41)/$F41*100)</f>
        <v>0</v>
      </c>
      <c r="K42" s="40" t="s">
        <v>55</v>
      </c>
      <c r="L42" s="125">
        <f t="shared" ref="L42" si="19">IF(L41=0,,+(L41-$F41)/$F41*100)</f>
        <v>0</v>
      </c>
      <c r="M42" s="40" t="s">
        <v>55</v>
      </c>
      <c r="N42" s="242"/>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47" t="str">
        <f>+D31</f>
        <v>現状(R6)</v>
      </c>
      <c r="E45" s="247"/>
      <c r="F45" s="247" t="str">
        <f>+F31</f>
        <v>現状(R6)</v>
      </c>
      <c r="G45" s="247"/>
      <c r="H45" s="247" t="str">
        <f t="shared" ref="H45" si="20">+H31</f>
        <v>7年度</v>
      </c>
      <c r="I45" s="247"/>
      <c r="J45" s="247" t="str">
        <f t="shared" ref="J45" si="21">+J31</f>
        <v>8年度</v>
      </c>
      <c r="K45" s="247"/>
      <c r="L45" s="247" t="str">
        <f t="shared" ref="L45" si="22">+L31</f>
        <v>9年度</v>
      </c>
      <c r="M45" s="247"/>
      <c r="N45" s="29" t="str">
        <f>+N31</f>
        <v>根拠</v>
      </c>
    </row>
    <row r="46" spans="1:14" hidden="1">
      <c r="A46" s="243" t="s">
        <v>44</v>
      </c>
      <c r="B46" s="244"/>
      <c r="C46" s="36" t="s">
        <v>57</v>
      </c>
      <c r="D46" s="44">
        <f>D25+D41</f>
        <v>0</v>
      </c>
      <c r="E46" s="175" t="s">
        <v>8</v>
      </c>
      <c r="F46" s="44">
        <f>F25+F41</f>
        <v>0</v>
      </c>
      <c r="G46" s="45" t="s">
        <v>8</v>
      </c>
      <c r="H46" s="44">
        <f>H25+H41</f>
        <v>0</v>
      </c>
      <c r="I46" s="46" t="s">
        <v>8</v>
      </c>
      <c r="J46" s="47">
        <f>J25+J41</f>
        <v>0</v>
      </c>
      <c r="K46" s="45" t="s">
        <v>8</v>
      </c>
      <c r="L46" s="44">
        <f>L25+L41</f>
        <v>0</v>
      </c>
      <c r="M46" s="46" t="s">
        <v>8</v>
      </c>
      <c r="N46" s="240"/>
    </row>
    <row r="47" spans="1:14" hidden="1">
      <c r="A47" s="245" t="s">
        <v>58</v>
      </c>
      <c r="B47" s="246"/>
      <c r="C47" s="39"/>
      <c r="D47" s="17" t="s">
        <v>1</v>
      </c>
      <c r="E47" s="16" t="s">
        <v>59</v>
      </c>
      <c r="F47" s="17" t="s">
        <v>1</v>
      </c>
      <c r="G47" s="16" t="s">
        <v>59</v>
      </c>
      <c r="H47" s="125">
        <f>IF(H46=0,,+(H46-$F46)/$F46*100)</f>
        <v>0</v>
      </c>
      <c r="I47" s="40" t="s">
        <v>59</v>
      </c>
      <c r="J47" s="125">
        <f t="shared" ref="J47" si="23">IF(J46=0,,+(J46-$F46)/$F46*100)</f>
        <v>0</v>
      </c>
      <c r="K47" s="16" t="s">
        <v>59</v>
      </c>
      <c r="L47" s="125">
        <f t="shared" ref="L47" si="24">IF(L46=0,,+(L46-$F46)/$F46*100)</f>
        <v>0</v>
      </c>
      <c r="M47" s="40" t="s">
        <v>59</v>
      </c>
      <c r="N47" s="242"/>
    </row>
    <row r="48" spans="1:14">
      <c r="A48" s="48"/>
    </row>
    <row r="49" spans="1:13">
      <c r="A49" s="251" t="s">
        <v>139</v>
      </c>
      <c r="B49" s="252"/>
      <c r="C49" s="253"/>
      <c r="D49" s="178">
        <f>D5+D10+D15+D20</f>
        <v>0</v>
      </c>
      <c r="E49" s="179" t="s">
        <v>32</v>
      </c>
      <c r="F49" s="178">
        <f t="shared" ref="F49" si="25">F5+F10+F15+F20</f>
        <v>0</v>
      </c>
      <c r="G49" s="179" t="s">
        <v>32</v>
      </c>
      <c r="H49" s="178">
        <f>H5+H10+H15+H20</f>
        <v>0</v>
      </c>
      <c r="I49" s="179" t="s">
        <v>32</v>
      </c>
      <c r="J49" s="178">
        <f t="shared" ref="J49" si="26">J5+J10+J15+J20</f>
        <v>0</v>
      </c>
      <c r="K49" s="179" t="s">
        <v>32</v>
      </c>
      <c r="L49" s="178">
        <f t="shared" ref="L49" si="27">L5+L10+L15+L20</f>
        <v>0</v>
      </c>
      <c r="M49" s="179" t="s">
        <v>32</v>
      </c>
    </row>
    <row r="50" spans="1:13">
      <c r="A50" s="254" t="s">
        <v>138</v>
      </c>
      <c r="B50" s="255"/>
      <c r="C50" s="256"/>
      <c r="D50" s="178"/>
      <c r="E50" s="179" t="s">
        <v>24</v>
      </c>
      <c r="F50" s="178"/>
      <c r="G50" s="179" t="s">
        <v>24</v>
      </c>
      <c r="H50" s="178"/>
      <c r="I50" s="179" t="s">
        <v>24</v>
      </c>
      <c r="J50" s="178"/>
      <c r="K50" s="179" t="s">
        <v>24</v>
      </c>
      <c r="L50" s="178"/>
      <c r="M50" s="179" t="s">
        <v>24</v>
      </c>
    </row>
    <row r="51" spans="1:13" hidden="1">
      <c r="A51" s="251" t="s">
        <v>140</v>
      </c>
      <c r="B51" s="252"/>
      <c r="C51" s="253"/>
      <c r="D51" s="178">
        <f>D49-D50</f>
        <v>0</v>
      </c>
      <c r="E51" s="179" t="s">
        <v>32</v>
      </c>
      <c r="F51" s="178">
        <f>F49-F50</f>
        <v>0</v>
      </c>
      <c r="G51" s="179" t="s">
        <v>32</v>
      </c>
      <c r="H51" s="178">
        <f>H49-H50</f>
        <v>0</v>
      </c>
      <c r="I51" s="179" t="s">
        <v>32</v>
      </c>
      <c r="J51" s="178">
        <f>J49-J50</f>
        <v>0</v>
      </c>
      <c r="K51" s="179" t="s">
        <v>32</v>
      </c>
      <c r="L51" s="178">
        <f>L49-L50</f>
        <v>0</v>
      </c>
      <c r="M51" s="179" t="s">
        <v>32</v>
      </c>
    </row>
    <row r="52" spans="1:13" hidden="1">
      <c r="A52" s="254" t="s">
        <v>141</v>
      </c>
      <c r="B52" s="255"/>
      <c r="C52" s="256"/>
      <c r="D52" s="178"/>
      <c r="E52" s="179" t="s">
        <v>24</v>
      </c>
      <c r="F52" s="178">
        <f>F51</f>
        <v>0</v>
      </c>
      <c r="G52" s="179" t="s">
        <v>24</v>
      </c>
      <c r="H52" s="178">
        <f>H51</f>
        <v>0</v>
      </c>
      <c r="I52" s="179" t="s">
        <v>24</v>
      </c>
      <c r="J52" s="178">
        <f>J51</f>
        <v>0</v>
      </c>
      <c r="K52" s="179" t="s">
        <v>24</v>
      </c>
      <c r="L52" s="178">
        <f>L51</f>
        <v>0</v>
      </c>
      <c r="M52" s="179" t="s">
        <v>24</v>
      </c>
    </row>
  </sheetData>
  <mergeCells count="48">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 ref="N20:N24"/>
    <mergeCell ref="A15:A19"/>
    <mergeCell ref="N15:N19"/>
    <mergeCell ref="A25:B25"/>
    <mergeCell ref="N25:N26"/>
    <mergeCell ref="A26:B26"/>
    <mergeCell ref="A27:B27"/>
    <mergeCell ref="N27:N28"/>
    <mergeCell ref="A28:B28"/>
    <mergeCell ref="A32:A34"/>
    <mergeCell ref="N32:N34"/>
    <mergeCell ref="B31:C31"/>
    <mergeCell ref="F31:G31"/>
    <mergeCell ref="H31:I31"/>
    <mergeCell ref="J31:K31"/>
    <mergeCell ref="L31:M31"/>
    <mergeCell ref="D31:E31"/>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view="pageBreakPreview" zoomScaleNormal="100" zoomScaleSheetLayoutView="100" workbookViewId="0">
      <selection activeCell="I8" sqref="I8"/>
    </sheetView>
  </sheetViews>
  <sheetFormatPr defaultRowHeight="13"/>
  <cols>
    <col min="1" max="3" width="2.6328125" customWidth="1"/>
    <col min="4" max="5" width="10.6328125" customWidth="1"/>
    <col min="6" max="6" width="3.6328125" customWidth="1"/>
    <col min="7" max="7" width="9.7265625" customWidth="1"/>
    <col min="8" max="8" width="10.6328125" customWidth="1"/>
    <col min="9" max="9" width="10" customWidth="1"/>
    <col min="10" max="11" width="10.6328125" customWidth="1"/>
    <col min="12" max="12" width="8.6328125" customWidth="1"/>
    <col min="13" max="13" width="30.6328125" customWidth="1"/>
    <col min="14" max="14" width="5.6328125" customWidth="1"/>
  </cols>
  <sheetData>
    <row r="1" spans="1:17" ht="18" customHeight="1">
      <c r="A1" s="18" t="s">
        <v>92</v>
      </c>
      <c r="B1" s="19"/>
      <c r="C1" s="19"/>
      <c r="D1" s="19"/>
      <c r="E1" s="19"/>
      <c r="F1" s="20"/>
      <c r="G1" s="20"/>
      <c r="P1" s="21"/>
    </row>
    <row r="2" spans="1:17" ht="10" customHeight="1" thickBot="1">
      <c r="F2" s="126"/>
      <c r="G2" s="126"/>
    </row>
    <row r="3" spans="1:17">
      <c r="A3" s="51"/>
      <c r="B3" s="52"/>
      <c r="C3" s="52"/>
      <c r="D3" s="52"/>
      <c r="E3" s="52"/>
      <c r="F3" s="53"/>
      <c r="G3" s="54" t="s">
        <v>12</v>
      </c>
      <c r="H3" s="54" t="s">
        <v>12</v>
      </c>
      <c r="I3" s="54" t="s">
        <v>13</v>
      </c>
      <c r="J3" s="54" t="s">
        <v>14</v>
      </c>
      <c r="K3" s="54" t="s">
        <v>64</v>
      </c>
      <c r="L3" s="54" t="s">
        <v>65</v>
      </c>
      <c r="M3" s="219" t="s">
        <v>66</v>
      </c>
    </row>
    <row r="4" spans="1:17">
      <c r="A4" s="55"/>
      <c r="B4" s="56"/>
      <c r="C4" s="56"/>
      <c r="D4" s="56"/>
      <c r="E4" s="56"/>
      <c r="F4" s="57"/>
      <c r="G4" s="58">
        <v>6</v>
      </c>
      <c r="H4" s="187">
        <v>6</v>
      </c>
      <c r="I4" s="204">
        <v>7</v>
      </c>
      <c r="J4" s="204">
        <v>8</v>
      </c>
      <c r="K4" s="204">
        <v>9</v>
      </c>
      <c r="L4" s="59" t="s">
        <v>74</v>
      </c>
      <c r="M4" s="220"/>
    </row>
    <row r="5" spans="1:17">
      <c r="A5" s="55"/>
      <c r="B5" s="56"/>
      <c r="C5" s="56"/>
      <c r="D5" s="56"/>
      <c r="E5" s="56"/>
      <c r="F5" s="57"/>
      <c r="G5" s="59" t="s">
        <v>75</v>
      </c>
      <c r="H5" s="59" t="s">
        <v>75</v>
      </c>
      <c r="I5" s="59" t="s">
        <v>76</v>
      </c>
      <c r="J5" s="59" t="s">
        <v>77</v>
      </c>
      <c r="K5" s="59" t="s">
        <v>78</v>
      </c>
      <c r="L5" s="60" t="s">
        <v>79</v>
      </c>
      <c r="M5" s="220"/>
    </row>
    <row r="6" spans="1:17" ht="28" customHeight="1">
      <c r="A6" s="149" t="s">
        <v>87</v>
      </c>
      <c r="B6" s="135"/>
      <c r="C6" s="130"/>
      <c r="D6" s="74"/>
      <c r="E6" s="131"/>
      <c r="F6" s="146" t="s">
        <v>99</v>
      </c>
      <c r="G6" s="76">
        <f>SUM(G7:G10)</f>
        <v>0</v>
      </c>
      <c r="H6" s="76">
        <f>SUM(H7:H10)</f>
        <v>0</v>
      </c>
      <c r="I6" s="76">
        <f>SUM(I7:I10)</f>
        <v>0</v>
      </c>
      <c r="J6" s="76">
        <f>SUM(J7:J10)</f>
        <v>0</v>
      </c>
      <c r="K6" s="76">
        <f>SUM(K7:K10)</f>
        <v>0</v>
      </c>
      <c r="L6" s="119"/>
      <c r="M6" s="132"/>
      <c r="N6" t="s">
        <v>126</v>
      </c>
      <c r="Q6" s="22"/>
    </row>
    <row r="7" spans="1:17" ht="28" customHeight="1">
      <c r="A7" s="147"/>
      <c r="B7" s="133" t="s">
        <v>93</v>
      </c>
      <c r="C7" s="74"/>
      <c r="D7" s="74"/>
      <c r="E7" s="74"/>
      <c r="F7" s="75" t="s">
        <v>96</v>
      </c>
      <c r="G7" s="176"/>
      <c r="H7" s="76"/>
      <c r="I7" s="76"/>
      <c r="J7" s="76"/>
      <c r="K7" s="76"/>
      <c r="L7" s="119"/>
      <c r="M7" s="132"/>
      <c r="N7" s="1"/>
      <c r="Q7" s="22"/>
    </row>
    <row r="8" spans="1:17" ht="28" customHeight="1">
      <c r="A8" s="147"/>
      <c r="B8" s="133" t="s">
        <v>94</v>
      </c>
      <c r="C8" s="135"/>
      <c r="D8" s="135"/>
      <c r="E8" s="135"/>
      <c r="F8" s="57" t="s">
        <v>33</v>
      </c>
      <c r="G8" s="177"/>
      <c r="H8" s="136"/>
      <c r="I8" s="76"/>
      <c r="J8" s="76"/>
      <c r="K8" s="76"/>
      <c r="L8" s="137"/>
      <c r="M8" s="129"/>
      <c r="N8" s="1"/>
      <c r="Q8" s="22"/>
    </row>
    <row r="9" spans="1:17" ht="28" customHeight="1">
      <c r="A9" s="147"/>
      <c r="B9" s="263" t="s">
        <v>129</v>
      </c>
      <c r="C9" s="264"/>
      <c r="D9" s="264"/>
      <c r="E9" s="264"/>
      <c r="F9" s="75" t="s">
        <v>97</v>
      </c>
      <c r="G9" s="200"/>
      <c r="H9" s="201"/>
      <c r="I9" s="201"/>
      <c r="J9" s="201"/>
      <c r="K9" s="201"/>
      <c r="L9" s="202"/>
      <c r="M9" s="203"/>
      <c r="Q9" s="22"/>
    </row>
    <row r="10" spans="1:17" ht="28" customHeight="1">
      <c r="A10" s="147"/>
      <c r="B10" s="133" t="s">
        <v>144</v>
      </c>
      <c r="C10" s="148"/>
      <c r="D10" s="140"/>
      <c r="E10" s="140"/>
      <c r="F10" s="75" t="s">
        <v>0</v>
      </c>
      <c r="G10" s="200"/>
      <c r="H10" s="201"/>
      <c r="I10" s="201"/>
      <c r="J10" s="201"/>
      <c r="K10" s="201"/>
      <c r="L10" s="202"/>
      <c r="M10" s="203"/>
      <c r="Q10" s="22"/>
    </row>
    <row r="11" spans="1:17" ht="28" customHeight="1">
      <c r="A11" s="147"/>
      <c r="B11" s="133" t="s">
        <v>130</v>
      </c>
      <c r="C11" s="74"/>
      <c r="D11" s="74"/>
      <c r="E11" s="140"/>
      <c r="F11" s="75" t="s">
        <v>98</v>
      </c>
      <c r="G11" s="200"/>
      <c r="H11" s="201"/>
      <c r="I11" s="201"/>
      <c r="J11" s="201"/>
      <c r="K11" s="201"/>
      <c r="L11" s="202"/>
      <c r="M11" s="208"/>
      <c r="Q11" s="22"/>
    </row>
    <row r="12" spans="1:17" ht="28" customHeight="1">
      <c r="A12" s="147"/>
      <c r="B12" s="133"/>
      <c r="C12" s="74" t="s">
        <v>123</v>
      </c>
      <c r="D12" s="74"/>
      <c r="E12" s="167"/>
      <c r="F12" s="75" t="s">
        <v>124</v>
      </c>
      <c r="G12" s="200"/>
      <c r="H12" s="201"/>
      <c r="I12" s="201"/>
      <c r="J12" s="201"/>
      <c r="K12" s="201"/>
      <c r="L12" s="202"/>
      <c r="M12" s="203"/>
      <c r="Q12" s="22"/>
    </row>
    <row r="13" spans="1:17" ht="28" customHeight="1">
      <c r="A13" s="147"/>
      <c r="B13" s="133"/>
      <c r="C13" s="74" t="s">
        <v>95</v>
      </c>
      <c r="D13" s="74"/>
      <c r="E13" s="74"/>
      <c r="F13" s="75" t="s">
        <v>125</v>
      </c>
      <c r="G13" s="200"/>
      <c r="H13" s="201"/>
      <c r="I13" s="201"/>
      <c r="J13" s="201"/>
      <c r="K13" s="201"/>
      <c r="L13" s="202"/>
      <c r="M13" s="203"/>
      <c r="Q13" s="22"/>
    </row>
    <row r="14" spans="1:17" ht="28" customHeight="1" thickBot="1">
      <c r="A14" s="207" t="s">
        <v>100</v>
      </c>
      <c r="B14" s="138"/>
      <c r="C14" s="150"/>
      <c r="D14" s="138"/>
      <c r="E14" s="152"/>
      <c r="F14" s="153" t="s">
        <v>101</v>
      </c>
      <c r="G14" s="139">
        <f>SUM(G7:G13)</f>
        <v>0</v>
      </c>
      <c r="H14" s="139">
        <f t="shared" ref="H14:K14" si="0">SUM(H7:H13)</f>
        <v>0</v>
      </c>
      <c r="I14" s="139">
        <f t="shared" si="0"/>
        <v>0</v>
      </c>
      <c r="J14" s="139">
        <f t="shared" si="0"/>
        <v>0</v>
      </c>
      <c r="K14" s="139">
        <f t="shared" si="0"/>
        <v>0</v>
      </c>
      <c r="L14" s="141"/>
      <c r="M14" s="154"/>
      <c r="Q14" s="22"/>
    </row>
    <row r="15" spans="1:17" ht="10" customHeight="1">
      <c r="A15" s="164"/>
      <c r="B15" s="156"/>
      <c r="C15" s="156"/>
      <c r="D15" s="156"/>
      <c r="E15" s="156"/>
      <c r="F15" s="156"/>
      <c r="G15" s="156"/>
      <c r="H15" s="165"/>
      <c r="I15" s="165"/>
      <c r="J15" s="165"/>
      <c r="K15" s="165"/>
      <c r="L15" s="165"/>
      <c r="M15" s="166"/>
    </row>
    <row r="16" spans="1:17" ht="10" hidden="1" customHeight="1" thickBot="1">
      <c r="A16" s="161"/>
      <c r="B16" s="162"/>
      <c r="C16" s="162"/>
      <c r="D16" s="162"/>
      <c r="E16" s="162"/>
      <c r="F16" s="162"/>
      <c r="G16" s="162"/>
      <c r="H16" s="151"/>
      <c r="I16" s="151"/>
      <c r="J16" s="151"/>
      <c r="K16" s="151"/>
      <c r="L16" s="151"/>
      <c r="M16" s="163"/>
    </row>
    <row r="17" spans="1:13" ht="30" hidden="1" customHeight="1" thickBot="1">
      <c r="A17" s="155" t="s">
        <v>81</v>
      </c>
      <c r="B17" s="156"/>
      <c r="C17" s="156"/>
      <c r="D17" s="156"/>
      <c r="E17" s="156" t="s">
        <v>82</v>
      </c>
      <c r="F17" s="157"/>
      <c r="G17" s="157"/>
      <c r="H17" s="158" t="e">
        <f>+#REF!-#REF!</f>
        <v>#REF!</v>
      </c>
      <c r="I17" s="158" t="e">
        <f>+#REF!-#REF!</f>
        <v>#REF!</v>
      </c>
      <c r="J17" s="158" t="e">
        <f>+#REF!-#REF!</f>
        <v>#REF!</v>
      </c>
      <c r="K17" s="158" t="e">
        <f>+#REF!-#REF!</f>
        <v>#REF!</v>
      </c>
      <c r="L17" s="158" t="e">
        <f t="shared" ref="L17" si="1">IF(H17=0,"-",+(K17-H17)/H17*100)</f>
        <v>#REF!</v>
      </c>
      <c r="M17" s="159"/>
    </row>
    <row r="18" spans="1:13" ht="15" customHeight="1">
      <c r="A18" s="115" t="s">
        <v>143</v>
      </c>
      <c r="B18" s="160"/>
      <c r="C18" s="160"/>
      <c r="D18" s="160"/>
      <c r="E18" s="160"/>
      <c r="F18" s="160"/>
      <c r="G18" s="160"/>
      <c r="H18" s="160"/>
      <c r="I18" s="160"/>
      <c r="J18" s="160"/>
      <c r="K18" s="160"/>
      <c r="L18" s="160"/>
      <c r="M18" s="160"/>
    </row>
    <row r="19" spans="1:13" ht="15" customHeight="1">
      <c r="A19" s="115" t="s">
        <v>102</v>
      </c>
      <c r="B19" s="160"/>
      <c r="C19" s="160"/>
      <c r="D19" s="160"/>
      <c r="E19" s="160"/>
      <c r="F19" s="160"/>
      <c r="G19" s="160"/>
      <c r="H19" s="160"/>
      <c r="I19" s="160"/>
      <c r="J19" s="160"/>
      <c r="K19" s="160"/>
      <c r="L19" s="160"/>
      <c r="M19" s="160"/>
    </row>
    <row r="20" spans="1:13" ht="15" customHeight="1">
      <c r="A20" s="115" t="s">
        <v>103</v>
      </c>
      <c r="B20" s="160"/>
      <c r="C20" s="160"/>
      <c r="D20" s="160"/>
      <c r="E20" s="160"/>
      <c r="F20" s="160"/>
      <c r="G20" s="160"/>
      <c r="H20" s="160"/>
      <c r="I20" s="160"/>
      <c r="J20" s="160"/>
      <c r="K20" s="160"/>
      <c r="L20" s="160"/>
      <c r="M20" s="160"/>
    </row>
    <row r="21" spans="1:13" ht="15" customHeight="1">
      <c r="A21" s="115"/>
      <c r="B21" s="160"/>
      <c r="C21" s="160"/>
      <c r="D21" s="160"/>
      <c r="E21" s="160"/>
      <c r="F21" s="160"/>
      <c r="G21" s="160"/>
      <c r="H21" s="160"/>
      <c r="I21" s="160"/>
      <c r="J21" s="160"/>
      <c r="K21" s="160"/>
      <c r="L21" s="160"/>
      <c r="M21" s="160"/>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041FAEF03FC4C8C2F555282707911" ma:contentTypeVersion="16" ma:contentTypeDescription="新しいドキュメントを作成します。" ma:contentTypeScope="" ma:versionID="a040becb4450e1977457c5d0e06467f9">
  <xsd:schema xmlns:xsd="http://www.w3.org/2001/XMLSchema" xmlns:xs="http://www.w3.org/2001/XMLSchema" xmlns:p="http://schemas.microsoft.com/office/2006/metadata/properties" xmlns:ns2="e5d3d4bb-76b6-477d-98a4-7ff5e31f3244" xmlns:ns3="e3e09e67-d7cc-4e47-828f-5f2cf354dd97" targetNamespace="http://schemas.microsoft.com/office/2006/metadata/properties" ma:root="true" ma:fieldsID="580289082ea00bf269646b5e67dd6263" ns2:_="" ns3:_="">
    <xsd:import namespace="e5d3d4bb-76b6-477d-98a4-7ff5e31f324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3d4bb-76b6-477d-98a4-7ff5e31f324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ba98a2-cb25-4bdf-9e9b-02b45c7f7662}"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e5d3d4bb-76b6-477d-98a4-7ff5e31f3244">
      <Terms xmlns="http://schemas.microsoft.com/office/infopath/2007/PartnerControls"/>
    </lcf76f155ced4ddcb4097134ff3c332f>
    <_x4f5c__x6210__x65e5__x6642_ xmlns="e5d3d4bb-76b6-477d-98a4-7ff5e31f3244" xsi:nil="true"/>
  </documentManagement>
</p:properties>
</file>

<file path=customXml/itemProps1.xml><?xml version="1.0" encoding="utf-8"?>
<ds:datastoreItem xmlns:ds="http://schemas.openxmlformats.org/officeDocument/2006/customXml" ds:itemID="{EEDB271A-2408-4886-92D8-300BFC7B7025}">
  <ds:schemaRefs>
    <ds:schemaRef ds:uri="http://schemas.microsoft.com/sharepoint/v3/contenttype/forms"/>
  </ds:schemaRefs>
</ds:datastoreItem>
</file>

<file path=customXml/itemProps2.xml><?xml version="1.0" encoding="utf-8"?>
<ds:datastoreItem xmlns:ds="http://schemas.openxmlformats.org/officeDocument/2006/customXml" ds:itemID="{A0C4D923-F6AC-49E5-AA09-8C49B821A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3d4bb-76b6-477d-98a4-7ff5e31f324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5C0739-C5C4-43C3-BCA8-5EDD7F671FBB}">
  <ds:schemaRefs>
    <ds:schemaRef ds:uri="e3e09e67-d7cc-4e47-828f-5f2cf354dd97"/>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5d3d4bb-76b6-477d-98a4-7ff5e31f324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篠原　理沙</cp:lastModifiedBy>
  <cp:lastPrinted>2021-07-06T08:56:05Z</cp:lastPrinted>
  <dcterms:created xsi:type="dcterms:W3CDTF">2007-04-09T04:49:51Z</dcterms:created>
  <dcterms:modified xsi:type="dcterms:W3CDTF">2025-12-26T02:56:04Z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0x010100A29041FAEF03FC4C8C2F555282707911</vt:lpwstr>
  </property>
  <property fmtid="{D5CDD505-2E9C-101B-9397-08002B2CF9AE}" pid="3" name="MediaServiceImageTags">
    <vt:lpwstr/>
  </property>
</Properties>
</file>